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jedlog plana 2023-25-zajedno" sheetId="1" r:id="rId1"/>
    <sheet name="prijedlog plana 2023-25-MZOS" sheetId="2" r:id="rId2"/>
    <sheet name="prij.pl. 2023-25 za Grad zajed." sheetId="3" r:id="rId3"/>
    <sheet name="prijedlog plana 2023-25. vl.pr" sheetId="4" r:id="rId4"/>
  </sheets>
  <definedNames/>
  <calcPr fullCalcOnLoad="1"/>
</workbook>
</file>

<file path=xl/sharedStrings.xml><?xml version="1.0" encoding="utf-8"?>
<sst xmlns="http://schemas.openxmlformats.org/spreadsheetml/2006/main" count="767" uniqueCount="318">
  <si>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</si>
  <si>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</si>
  <si>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</si>
  <si>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</si>
  <si>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</si>
  <si>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</si>
  <si>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</si>
  <si>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</si>
  <si>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</si>
  <si>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</si>
  <si>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</si>
  <si>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</si>
  <si>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</si>
  <si>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</si>
  <si>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</si>
  <si>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</si>
  <si>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</si>
  <si>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</si>
  <si>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</si>
  <si>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</si>
  <si>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</si>
  <si>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</si>
  <si>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</si>
  <si>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</si>
  <si>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</si>
  <si>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</si>
  <si>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</si>
  <si>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</si>
  <si>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</si>
  <si>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</si>
  <si>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</si>
  <si>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</si>
  <si>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</si>
  <si>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</si>
  <si>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</si>
  <si>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</si>
  <si>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</si>
  <si>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</si>
  <si>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</si>
  <si>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</si>
  <si>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</si>
  <si>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</si>
  <si>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</si>
  <si>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</si>
  <si>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</si>
  <si>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</si>
  <si>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</si>
  <si>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</si>
  <si>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</si>
  <si>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</si>
  <si>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</si>
  <si>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</si>
  <si>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</si>
  <si>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</si>
  <si>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</si>
  <si>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</si>
  <si>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</si>
  <si>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</si>
  <si>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</si>
  <si>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</si>
  <si>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</si>
  <si>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</si>
  <si>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</si>
  <si>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</si>
  <si>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MZOŠ</t>
  </si>
  <si>
    <t>Uredski materijal i ostali materijalni rashodi (materijal za čišćenje)</t>
  </si>
  <si>
    <t>3433</t>
  </si>
  <si>
    <t>Zatezne kamate</t>
  </si>
  <si>
    <t>3235</t>
  </si>
  <si>
    <t>Zakupnine i najamnine</t>
  </si>
  <si>
    <t>Ostali nespomenuti rashodi poslovanja (natecanja, osig.učenika)</t>
  </si>
  <si>
    <t>Ostali prihodi</t>
  </si>
  <si>
    <t>6526</t>
  </si>
  <si>
    <t>Ostali nespomenuti prihodi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</si>
  <si>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</si>
  <si>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</si>
  <si>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</si>
  <si>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</si>
  <si>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</si>
  <si>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</si>
  <si>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</si>
  <si>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</si>
  <si>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</si>
  <si>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</si>
  <si>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3227</t>
  </si>
  <si>
    <t>Službena i radna odjeća</t>
  </si>
  <si>
    <t>3239</t>
  </si>
  <si>
    <t>Vlastiti prihodi</t>
  </si>
  <si>
    <t>3241</t>
  </si>
  <si>
    <t>3295</t>
  </si>
  <si>
    <t>Ostale pristojbe i naknade</t>
  </si>
  <si>
    <t>67112</t>
  </si>
  <si>
    <t>4225</t>
  </si>
  <si>
    <t>Instrumenti, uređaji i strojevi</t>
  </si>
  <si>
    <t>Donacija šk.esk., najam kopirnog aparata</t>
  </si>
  <si>
    <t>3214</t>
  </si>
  <si>
    <t>Loko vožnja</t>
  </si>
  <si>
    <t>GRAD</t>
  </si>
  <si>
    <t>Ostale usluge, najam kopirnog aparata</t>
  </si>
  <si>
    <t>Ostali nespomenuti rashodi poslovanja (osposobljavanje zaposlenika,natecanja, osig.učenika)</t>
  </si>
  <si>
    <t>MATERIJALNI</t>
  </si>
  <si>
    <t>broj uč.</t>
  </si>
  <si>
    <t>razr.odj.</t>
  </si>
  <si>
    <t>ustanova</t>
  </si>
  <si>
    <t>2000/po školi</t>
  </si>
  <si>
    <t>ukupno</t>
  </si>
  <si>
    <t>ukupno po mjesecu</t>
  </si>
  <si>
    <t>x 12 mj</t>
  </si>
  <si>
    <t>100/po razr.odj.</t>
  </si>
  <si>
    <t>mjesečno</t>
  </si>
  <si>
    <t>godišnje</t>
  </si>
  <si>
    <t>Prihodi za financiranje rashoda poslovanja GRAD</t>
  </si>
  <si>
    <t>otisn.ploč.+sistem.pregl</t>
  </si>
  <si>
    <t>hitne intervencije</t>
  </si>
  <si>
    <t>osiguranje imovine</t>
  </si>
  <si>
    <t>materijalni</t>
  </si>
  <si>
    <t>GRAD MT</t>
  </si>
  <si>
    <t>po tablicama</t>
  </si>
  <si>
    <t>ZA GRAD</t>
  </si>
  <si>
    <t>ukupno limit</t>
  </si>
  <si>
    <t>VLASTITI PRIHODI</t>
  </si>
  <si>
    <t>OSTALI PRIHODI</t>
  </si>
  <si>
    <t>DONACIJA</t>
  </si>
  <si>
    <t>UKUPNO</t>
  </si>
  <si>
    <t>RASHODI</t>
  </si>
  <si>
    <t>UNIJA</t>
  </si>
  <si>
    <t>ZADRUGA</t>
  </si>
  <si>
    <t>ŠK.KUH.</t>
  </si>
  <si>
    <t>DNEVNICE</t>
  </si>
  <si>
    <t>ukupno 3</t>
  </si>
  <si>
    <t>311</t>
  </si>
  <si>
    <t>311111</t>
  </si>
  <si>
    <t>313</t>
  </si>
  <si>
    <t>313212</t>
  </si>
  <si>
    <t>PUN</t>
  </si>
  <si>
    <t>313213</t>
  </si>
  <si>
    <t>313221</t>
  </si>
  <si>
    <t>Zašt.zdr.-ZJR</t>
  </si>
  <si>
    <t>32131</t>
  </si>
  <si>
    <t>Usavršavanje, simpoziji, kotizacije</t>
  </si>
  <si>
    <t>Službena putovanja-dnevnice</t>
  </si>
  <si>
    <t>322</t>
  </si>
  <si>
    <t>32212</t>
  </si>
  <si>
    <t>Literatura (časopisi, glasila..knjige…)</t>
  </si>
  <si>
    <t>32214</t>
  </si>
  <si>
    <t>Materijal za čišćenje i održavanje</t>
  </si>
  <si>
    <t>32216</t>
  </si>
  <si>
    <t>Higijenske potrebe</t>
  </si>
  <si>
    <t>32219</t>
  </si>
  <si>
    <t>ostali materijal-potroš.za tzk-loptice</t>
  </si>
  <si>
    <t>322191</t>
  </si>
  <si>
    <t>ostale potrebe redovitog poslovanja- punjači, baterije, toner, kabel za printer,</t>
  </si>
  <si>
    <t>32223</t>
  </si>
  <si>
    <t>kalo,rasip,lom</t>
  </si>
  <si>
    <t>32224</t>
  </si>
  <si>
    <t>Namirnice</t>
  </si>
  <si>
    <t>Školska kuhinja-namirnice,ref.štete,škol.zadr.</t>
  </si>
  <si>
    <t>322290</t>
  </si>
  <si>
    <t>zadruga materijal</t>
  </si>
  <si>
    <t>32229</t>
  </si>
  <si>
    <t>322291</t>
  </si>
  <si>
    <t>materijal i sirovine-tehnička kultura croduino set..chimoteka</t>
  </si>
  <si>
    <t>32233</t>
  </si>
  <si>
    <t>Energija-plin</t>
  </si>
  <si>
    <t>32242</t>
  </si>
  <si>
    <t>Materijal i dijelovi za tekuće i investicijsko održavanje Vinkoprom</t>
  </si>
  <si>
    <t>32251</t>
  </si>
  <si>
    <t>Sitan inventar  karte geo, kanta za kuh,</t>
  </si>
  <si>
    <t>323</t>
  </si>
  <si>
    <t>Film i izrada fotografija (Izrada maturalnih majica)</t>
  </si>
  <si>
    <t>329</t>
  </si>
  <si>
    <t>Ostali nespomenuti rashodi poslovanja (natecanja, osig.učenika, esk.)</t>
  </si>
  <si>
    <t>32999/3299920/329993/329994</t>
  </si>
  <si>
    <t>rash.za esk.</t>
  </si>
  <si>
    <t>ukupno 4</t>
  </si>
  <si>
    <t>42211</t>
  </si>
  <si>
    <t>Računala i oprema</t>
  </si>
  <si>
    <t>Knjige</t>
  </si>
  <si>
    <t>POMOĆNA TABLICA ZA RASHODE</t>
  </si>
  <si>
    <t xml:space="preserve">VLASTITI </t>
  </si>
  <si>
    <t>OSTALI</t>
  </si>
  <si>
    <t>kontrola</t>
  </si>
  <si>
    <t>PROJEKT</t>
  </si>
  <si>
    <t>Projekti</t>
  </si>
  <si>
    <t>Dunavski raj</t>
  </si>
  <si>
    <t>Proni centar</t>
  </si>
  <si>
    <t>Cumulus</t>
  </si>
  <si>
    <t>Poduzetništvo</t>
  </si>
  <si>
    <t>prihod</t>
  </si>
  <si>
    <t>rashod</t>
  </si>
  <si>
    <t>štampanje</t>
  </si>
  <si>
    <t>os</t>
  </si>
  <si>
    <t>putovanja/edukacije</t>
  </si>
  <si>
    <t>32211</t>
  </si>
  <si>
    <t>tinta…toneri, UREDSKI MATERIJAL</t>
  </si>
  <si>
    <t>KONTO</t>
  </si>
  <si>
    <t>IZNOS</t>
  </si>
  <si>
    <t>RASHOD</t>
  </si>
  <si>
    <t>PLAĆE</t>
  </si>
  <si>
    <t>31131</t>
  </si>
  <si>
    <t>PREKOVR.</t>
  </si>
  <si>
    <t>31141</t>
  </si>
  <si>
    <t>PRILAGOĐ.</t>
  </si>
  <si>
    <t>312123</t>
  </si>
  <si>
    <t>JUBI</t>
  </si>
  <si>
    <t>31214</t>
  </si>
  <si>
    <t>OTPREMNINE</t>
  </si>
  <si>
    <t>31215</t>
  </si>
  <si>
    <t>NAKN.POMOĆ</t>
  </si>
  <si>
    <t>31216</t>
  </si>
  <si>
    <t>31321</t>
  </si>
  <si>
    <t>DOPR.ZDR.</t>
  </si>
  <si>
    <t>12</t>
  </si>
  <si>
    <t>31322</t>
  </si>
  <si>
    <t>ZAŠT.ZDR.</t>
  </si>
  <si>
    <t>32121</t>
  </si>
  <si>
    <t>PRIJEVOZ</t>
  </si>
  <si>
    <t>312</t>
  </si>
  <si>
    <t>321</t>
  </si>
  <si>
    <t>dar djeci</t>
  </si>
  <si>
    <t>božićnica</t>
  </si>
  <si>
    <t>regres, dar, božićn.</t>
  </si>
  <si>
    <t>1</t>
  </si>
  <si>
    <t>nakn.za nez.inval.</t>
  </si>
  <si>
    <t>knjige</t>
  </si>
  <si>
    <t>MJESECI/KOM</t>
  </si>
  <si>
    <t>Predsjednica školskog odbora:</t>
  </si>
  <si>
    <t>6361218</t>
  </si>
  <si>
    <t>Za nabavu nastavnih sredstava</t>
  </si>
  <si>
    <t>HZZZ</t>
  </si>
  <si>
    <t>Plaće za redovan rad (+asistenti u nastavi)</t>
  </si>
  <si>
    <t>63612</t>
  </si>
  <si>
    <t>63613</t>
  </si>
  <si>
    <t>63811</t>
  </si>
  <si>
    <t>Tekuće pomoći Iiz držvnog proračuna temeljem prijenosa EU sred.</t>
  </si>
  <si>
    <t>6614</t>
  </si>
  <si>
    <t>Prihodi od prodaje proizvoda i robe</t>
  </si>
  <si>
    <t>6615</t>
  </si>
  <si>
    <t>Prihodi od pruženih usluga</t>
  </si>
  <si>
    <t>6631</t>
  </si>
  <si>
    <t>Tekuće donacije</t>
  </si>
  <si>
    <t>6632</t>
  </si>
  <si>
    <t>Kapitalne donacije</t>
  </si>
  <si>
    <t>67121</t>
  </si>
  <si>
    <t>USLUGE (dvorana+prod.cijevi…)</t>
  </si>
  <si>
    <t>63414</t>
  </si>
  <si>
    <t>SOR</t>
  </si>
  <si>
    <t>zaštita imovine</t>
  </si>
  <si>
    <t>povećanje</t>
  </si>
  <si>
    <t>63313</t>
  </si>
  <si>
    <t>Tekuće pomoći iz gradskog proračuna</t>
  </si>
  <si>
    <t>63323</t>
  </si>
  <si>
    <t>Kapitalne pomoći iz gradskog proračuna</t>
  </si>
  <si>
    <t>MZO</t>
  </si>
  <si>
    <t>VLASTITI I OSTALI PRIHODI</t>
  </si>
  <si>
    <t>MT</t>
  </si>
  <si>
    <t>*12</t>
  </si>
  <si>
    <t>42kn / po učeniku</t>
  </si>
  <si>
    <t>UDRUGA(ASIS.)</t>
  </si>
  <si>
    <t>Plaće-ASISTENTI</t>
  </si>
  <si>
    <t>Prihodi po stvarnom trošku</t>
  </si>
  <si>
    <t>63614</t>
  </si>
  <si>
    <t>Tekuće pomoći proračunskim korisnicima koji im nije nadležan- UDRUGE</t>
  </si>
  <si>
    <t>Naknade ostalih troškova- pripravnici, učenicima za natjecanje</t>
  </si>
  <si>
    <t>el.energija-zbog obnove</t>
  </si>
  <si>
    <t>Doprinos-plaće</t>
  </si>
  <si>
    <t>Naknade ostalih troškova- pripravnici S.O.R.</t>
  </si>
  <si>
    <t>Donacija šk.esk., izrada fotografija</t>
  </si>
  <si>
    <t>6631/6632</t>
  </si>
  <si>
    <t>Tekuće po oći proračunskim korisnicima koji im nije nadležan-GRAD-shema</t>
  </si>
  <si>
    <t>Ravnateljica:</t>
  </si>
  <si>
    <t>Josipa Kotromanović Sauka</t>
  </si>
  <si>
    <t>GRAD(shema voća i mlijeka)+bespl.už.+struja-vodotoranj plaća</t>
  </si>
  <si>
    <t>Tekuće pomoći proračunskim korisnicima koji im nije nadležan-Grad shema voća i mlijeka+bez brige za užinu, prihod za potrošenu struju</t>
  </si>
  <si>
    <t>Tekuće po oći proračunskim korisnicima koji im nije nadležan-za plin</t>
  </si>
  <si>
    <t>priključak za plin</t>
  </si>
  <si>
    <t>5</t>
  </si>
  <si>
    <t>0</t>
  </si>
  <si>
    <t>63622</t>
  </si>
  <si>
    <t>Prihodi za financiranje rashoda poslovanja za udžbenike</t>
  </si>
  <si>
    <t>424111</t>
  </si>
  <si>
    <t>udžbenici</t>
  </si>
  <si>
    <t>3+4</t>
  </si>
  <si>
    <t>Za nabavu udžbenika</t>
  </si>
  <si>
    <t>Za priključak plina</t>
  </si>
  <si>
    <t>Plaća+prijevoz</t>
  </si>
  <si>
    <t>31+32</t>
  </si>
  <si>
    <t>plaća +prijevoz</t>
  </si>
  <si>
    <t>prihodi</t>
  </si>
  <si>
    <t>ukupno 6</t>
  </si>
  <si>
    <t>rashodi</t>
  </si>
  <si>
    <t>regres</t>
  </si>
  <si>
    <t>dugotrajna imovina</t>
  </si>
  <si>
    <t>Preostali stvarni trošak</t>
  </si>
  <si>
    <t>GRAD ostalo.</t>
  </si>
  <si>
    <t>3222</t>
  </si>
  <si>
    <t>za med-šk.kuh.</t>
  </si>
  <si>
    <t>Tekuće po oći proračunskim korisnicima koji im nije nadležan-Grad shema voća i mlijeka+bez brige za užinu, prihod za potroš.struju</t>
  </si>
  <si>
    <t>37</t>
  </si>
  <si>
    <t>Naknade građanima i kućanstvima na temelju osiguranja i druge naknade</t>
  </si>
  <si>
    <t>Ostale naknade iz proračuna u novcu</t>
  </si>
  <si>
    <t>37229</t>
  </si>
  <si>
    <t>42239</t>
  </si>
  <si>
    <t>Ostala oprema za održavanje i zaštitu</t>
  </si>
  <si>
    <t>asistenti+prod.borav.+prijevoz</t>
  </si>
  <si>
    <t>Radne bilježnice</t>
  </si>
  <si>
    <t>ostali rashodi</t>
  </si>
  <si>
    <t>materijal</t>
  </si>
  <si>
    <t>Projekcija 2024.</t>
  </si>
  <si>
    <t>Vanda Miličević</t>
  </si>
  <si>
    <t>PRIJEDLOG FINANCIJSKOG PLANA ZA 2023. GODINU</t>
  </si>
  <si>
    <t>FINANCIJSKI PLAN ZA 2023. GODINU I PROJEKCIJE ZA 2024. I 2025.</t>
  </si>
  <si>
    <t>Plan 2023.</t>
  </si>
  <si>
    <t>Projekcija 2025.</t>
  </si>
  <si>
    <t>Energija (plin, el.energija)</t>
  </si>
  <si>
    <t>Klasa: 400-02/22-01/18</t>
  </si>
  <si>
    <t>Urbroj: 2196-1-4-22-4</t>
  </si>
  <si>
    <t>U Vukovaru, 01.09.2022.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</si>
</sst>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color indexed="8"/>
      <name val="MS Sans Serif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22" xfId="0" applyNumberFormat="1" applyFont="1" applyFill="1" applyBorder="1" applyAlignment="1">
      <alignment/>
    </xf>
    <xf numFmtId="4" fontId="15" fillId="0" borderId="12" xfId="0" applyNumberFormat="1" applyFont="1" applyFill="1" applyBorder="1" applyAlignment="1" applyProtection="1">
      <alignment/>
      <protection/>
    </xf>
    <xf numFmtId="4" fontId="16" fillId="0" borderId="12" xfId="0" applyNumberFormat="1" applyFont="1" applyFill="1" applyBorder="1" applyAlignment="1" applyProtection="1">
      <alignment/>
      <protection/>
    </xf>
    <xf numFmtId="49" fontId="17" fillId="0" borderId="22" xfId="0" applyNumberFormat="1" applyFont="1" applyFill="1" applyBorder="1" applyAlignment="1">
      <alignment/>
    </xf>
    <xf numFmtId="4" fontId="11" fillId="0" borderId="12" xfId="0" applyNumberFormat="1" applyFont="1" applyFill="1" applyBorder="1" applyAlignment="1" applyProtection="1">
      <alignment/>
      <protection/>
    </xf>
    <xf numFmtId="4" fontId="12" fillId="0" borderId="12" xfId="0" applyNumberFormat="1" applyFont="1" applyFill="1" applyBorder="1" applyAlignment="1" applyProtection="1">
      <alignment/>
      <protection/>
    </xf>
    <xf numFmtId="49" fontId="17" fillId="0" borderId="23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/>
    </xf>
    <xf numFmtId="4" fontId="16" fillId="0" borderId="11" xfId="0" applyNumberFormat="1" applyFont="1" applyFill="1" applyBorder="1" applyAlignment="1" applyProtection="1">
      <alignment/>
      <protection/>
    </xf>
    <xf numFmtId="49" fontId="19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wrapText="1"/>
    </xf>
    <xf numFmtId="4" fontId="22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4" fontId="23" fillId="0" borderId="12" xfId="0" applyNumberFormat="1" applyFont="1" applyFill="1" applyBorder="1" applyAlignment="1" applyProtection="1">
      <alignment/>
      <protection/>
    </xf>
    <xf numFmtId="49" fontId="17" fillId="0" borderId="24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4" fontId="25" fillId="0" borderId="25" xfId="0" applyNumberFormat="1" applyFont="1" applyFill="1" applyBorder="1" applyAlignment="1" applyProtection="1">
      <alignment/>
      <protection/>
    </xf>
    <xf numFmtId="4" fontId="25" fillId="0" borderId="26" xfId="0" applyNumberFormat="1" applyFont="1" applyFill="1" applyBorder="1" applyAlignment="1" applyProtection="1">
      <alignment/>
      <protection/>
    </xf>
    <xf numFmtId="4" fontId="25" fillId="0" borderId="27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/>
      <protection/>
    </xf>
    <xf numFmtId="49" fontId="14" fillId="0" borderId="21" xfId="0" applyNumberFormat="1" applyFont="1" applyFill="1" applyBorder="1" applyAlignment="1">
      <alignment/>
    </xf>
    <xf numFmtId="49" fontId="19" fillId="0" borderId="21" xfId="0" applyNumberFormat="1" applyFont="1" applyFill="1" applyBorder="1" applyAlignment="1">
      <alignment/>
    </xf>
    <xf numFmtId="49" fontId="17" fillId="0" borderId="28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20" fillId="0" borderId="21" xfId="0" applyNumberFormat="1" applyFont="1" applyFill="1" applyBorder="1" applyAlignment="1">
      <alignment/>
    </xf>
    <xf numFmtId="4" fontId="12" fillId="0" borderId="22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4" fontId="15" fillId="0" borderId="17" xfId="0" applyNumberFormat="1" applyFont="1" applyFill="1" applyBorder="1" applyAlignment="1" applyProtection="1">
      <alignment/>
      <protection/>
    </xf>
    <xf numFmtId="4" fontId="15" fillId="0" borderId="16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4" fontId="12" fillId="0" borderId="16" xfId="0" applyNumberFormat="1" applyFont="1" applyFill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4" fontId="11" fillId="0" borderId="19" xfId="0" applyNumberFormat="1" applyFont="1" applyFill="1" applyBorder="1" applyAlignment="1" applyProtection="1">
      <alignment/>
      <protection/>
    </xf>
    <xf numFmtId="4" fontId="11" fillId="0" borderId="20" xfId="0" applyNumberFormat="1" applyFont="1" applyFill="1" applyBorder="1" applyAlignment="1" applyProtection="1">
      <alignment/>
      <protection/>
    </xf>
    <xf numFmtId="4" fontId="11" fillId="0" borderId="29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2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7" fillId="0" borderId="12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24" xfId="0" applyNumberFormat="1" applyFont="1" applyFill="1" applyBorder="1" applyAlignment="1" applyProtection="1">
      <alignment/>
      <protection/>
    </xf>
    <xf numFmtId="4" fontId="12" fillId="0" borderId="29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4" fontId="16" fillId="0" borderId="31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/>
      <protection/>
    </xf>
    <xf numFmtId="4" fontId="11" fillId="0" borderId="32" xfId="0" applyNumberFormat="1" applyFont="1" applyFill="1" applyBorder="1" applyAlignment="1" applyProtection="1">
      <alignment/>
      <protection/>
    </xf>
    <xf numFmtId="4" fontId="11" fillId="0" borderId="33" xfId="0" applyNumberFormat="1" applyFont="1" applyFill="1" applyBorder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/>
      <protection/>
    </xf>
    <xf numFmtId="0" fontId="24" fillId="0" borderId="31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4" fontId="0" fillId="0" borderId="11" xfId="0" applyNumberFormat="1" applyBorder="1" applyAlignment="1">
      <alignment/>
    </xf>
    <xf numFmtId="4" fontId="26" fillId="0" borderId="12" xfId="0" applyNumberFormat="1" applyFont="1" applyBorder="1" applyAlignment="1">
      <alignment/>
    </xf>
    <xf numFmtId="4" fontId="16" fillId="0" borderId="17" xfId="0" applyNumberFormat="1" applyFont="1" applyFill="1" applyBorder="1" applyAlignment="1" applyProtection="1">
      <alignment/>
      <protection/>
    </xf>
    <xf numFmtId="4" fontId="12" fillId="0" borderId="17" xfId="0" applyNumberFormat="1" applyFont="1" applyFill="1" applyBorder="1" applyAlignment="1" applyProtection="1">
      <alignment/>
      <protection/>
    </xf>
    <xf numFmtId="4" fontId="16" fillId="0" borderId="34" xfId="0" applyNumberFormat="1" applyFont="1" applyFill="1" applyBorder="1" applyAlignment="1" applyProtection="1">
      <alignment/>
      <protection/>
    </xf>
    <xf numFmtId="4" fontId="16" fillId="0" borderId="35" xfId="0" applyNumberFormat="1" applyFont="1" applyFill="1" applyBorder="1" applyAlignment="1" applyProtection="1">
      <alignment/>
      <protection/>
    </xf>
    <xf numFmtId="4" fontId="11" fillId="0" borderId="35" xfId="0" applyNumberFormat="1" applyFont="1" applyFill="1" applyBorder="1" applyAlignment="1" applyProtection="1">
      <alignment/>
      <protection/>
    </xf>
    <xf numFmtId="4" fontId="11" fillId="0" borderId="17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4" fontId="11" fillId="0" borderId="18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2" fillId="0" borderId="26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4" fillId="0" borderId="2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12" fillId="0" borderId="16" xfId="0" applyNumberFormat="1" applyFont="1" applyFill="1" applyBorder="1" applyAlignment="1" applyProtection="1">
      <alignment wrapText="1"/>
      <protection/>
    </xf>
    <xf numFmtId="49" fontId="1" fillId="0" borderId="12" xfId="0" applyNumberFormat="1" applyFont="1" applyFill="1" applyBorder="1" applyAlignment="1">
      <alignment/>
    </xf>
    <xf numFmtId="4" fontId="9" fillId="0" borderId="36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37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9" fillId="0" borderId="36" xfId="0" applyNumberFormat="1" applyFont="1" applyBorder="1" applyAlignment="1">
      <alignment/>
    </xf>
    <xf numFmtId="4" fontId="29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15" fillId="0" borderId="21" xfId="0" applyNumberFormat="1" applyFont="1" applyFill="1" applyBorder="1" applyAlignment="1" applyProtection="1">
      <alignment/>
      <protection/>
    </xf>
    <xf numFmtId="4" fontId="16" fillId="0" borderId="21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12" fillId="0" borderId="21" xfId="0" applyNumberFormat="1" applyFont="1" applyFill="1" applyBorder="1" applyAlignment="1" applyProtection="1">
      <alignment/>
      <protection/>
    </xf>
    <xf numFmtId="4" fontId="16" fillId="0" borderId="28" xfId="0" applyNumberFormat="1" applyFont="1" applyFill="1" applyBorder="1" applyAlignment="1" applyProtection="1">
      <alignment/>
      <protection/>
    </xf>
    <xf numFmtId="4" fontId="11" fillId="0" borderId="21" xfId="0" applyNumberFormat="1" applyFont="1" applyFill="1" applyBorder="1" applyAlignment="1" applyProtection="1">
      <alignment/>
      <protection/>
    </xf>
    <xf numFmtId="4" fontId="22" fillId="0" borderId="21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4" fontId="11" fillId="0" borderId="38" xfId="0" applyNumberFormat="1" applyFont="1" applyFill="1" applyBorder="1" applyAlignment="1" applyProtection="1">
      <alignment/>
      <protection/>
    </xf>
    <xf numFmtId="4" fontId="12" fillId="0" borderId="39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4" fontId="18" fillId="0" borderId="12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>
      <alignment wrapText="1"/>
    </xf>
    <xf numFmtId="20" fontId="0" fillId="0" borderId="0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4" fontId="1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1" fillId="0" borderId="36" xfId="0" applyNumberFormat="1" applyFont="1" applyBorder="1" applyAlignment="1">
      <alignment/>
    </xf>
    <xf numFmtId="4" fontId="31" fillId="0" borderId="39" xfId="0" applyNumberFormat="1" applyFont="1" applyBorder="1" applyAlignment="1">
      <alignment/>
    </xf>
    <xf numFmtId="4" fontId="31" fillId="0" borderId="14" xfId="0" applyNumberFormat="1" applyFont="1" applyBorder="1" applyAlignment="1">
      <alignment horizontal="center"/>
    </xf>
    <xf numFmtId="4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44" xfId="0" applyNumberFormat="1" applyFont="1" applyFill="1" applyBorder="1" applyAlignment="1" applyProtection="1">
      <alignment/>
      <protection/>
    </xf>
    <xf numFmtId="4" fontId="12" fillId="0" borderId="10" xfId="0" applyNumberFormat="1" applyFont="1" applyFill="1" applyBorder="1" applyAlignment="1" applyProtection="1">
      <alignment/>
      <protection/>
    </xf>
    <xf numFmtId="4" fontId="12" fillId="0" borderId="45" xfId="0" applyNumberFormat="1" applyFont="1" applyFill="1" applyBorder="1" applyAlignment="1" applyProtection="1">
      <alignment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23" fillId="0" borderId="46" xfId="0" applyNumberFormat="1" applyFont="1" applyFill="1" applyBorder="1" applyAlignment="1" applyProtection="1">
      <alignment/>
      <protection/>
    </xf>
    <xf numFmtId="0" fontId="24" fillId="0" borderId="33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47" xfId="0" applyNumberFormat="1" applyFont="1" applyFill="1" applyBorder="1" applyAlignment="1" applyProtection="1">
      <alignment horizontal="center"/>
      <protection/>
    </xf>
    <xf numFmtId="0" fontId="12" fillId="0" borderId="48" xfId="0" applyNumberFormat="1" applyFont="1" applyFill="1" applyBorder="1" applyAlignment="1" applyProtection="1">
      <alignment horizontal="center"/>
      <protection/>
    </xf>
    <xf numFmtId="0" fontId="12" fillId="0" borderId="49" xfId="0" applyNumberFormat="1" applyFont="1" applyFill="1" applyBorder="1" applyAlignment="1" applyProtection="1">
      <alignment horizontal="center"/>
      <protection/>
    </xf>
    <xf numFmtId="4" fontId="25" fillId="0" borderId="36" xfId="0" applyNumberFormat="1" applyFont="1" applyFill="1" applyBorder="1" applyAlignment="1" applyProtection="1">
      <alignment horizontal="center"/>
      <protection/>
    </xf>
    <xf numFmtId="4" fontId="25" fillId="0" borderId="39" xfId="0" applyNumberFormat="1" applyFont="1" applyFill="1" applyBorder="1" applyAlignment="1" applyProtection="1">
      <alignment horizontal="center"/>
      <protection/>
    </xf>
    <xf numFmtId="4" fontId="25" fillId="0" borderId="14" xfId="0" applyNumberFormat="1" applyFont="1" applyFill="1" applyBorder="1" applyAlignment="1" applyProtection="1">
      <alignment horizontal="center"/>
      <protection/>
    </xf>
    <xf numFmtId="4" fontId="12" fillId="0" borderId="50" xfId="0" applyNumberFormat="1" applyFont="1" applyFill="1" applyBorder="1" applyAlignment="1" applyProtection="1">
      <alignment horizontal="center"/>
      <protection/>
    </xf>
    <xf numFmtId="4" fontId="12" fillId="0" borderId="25" xfId="0" applyNumberFormat="1" applyFont="1" applyFill="1" applyBorder="1" applyAlignment="1" applyProtection="1">
      <alignment horizontal="center"/>
      <protection/>
    </xf>
    <xf numFmtId="0" fontId="12" fillId="0" borderId="51" xfId="0" applyNumberFormat="1" applyFont="1" applyFill="1" applyBorder="1" applyAlignment="1" applyProtection="1">
      <alignment horizontal="center"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62.421875" style="1" customWidth="1"/>
    <col min="3" max="3" width="13.7109375" style="3" customWidth="1"/>
    <col min="4" max="4" width="13.00390625" style="42" customWidth="1"/>
    <col min="5" max="5" width="11.7109375" style="3" customWidth="1"/>
    <col min="6" max="6" width="13.00390625" style="42" customWidth="1"/>
    <col min="7" max="7" width="13.140625" style="3" customWidth="1"/>
    <col min="8" max="8" width="15.140625" style="3" customWidth="1"/>
    <col min="9" max="9" width="14.7109375" style="3" customWidth="1"/>
    <col min="10" max="10" width="4.7109375" style="3" customWidth="1"/>
    <col min="11" max="11" width="7.7109375" style="3" customWidth="1"/>
    <col min="12" max="12" width="11.57421875" style="3" customWidth="1"/>
    <col min="13" max="13" width="24.00390625" style="3" customWidth="1"/>
    <col min="14" max="14" width="12.00390625" style="3" customWidth="1"/>
    <col min="15" max="15" width="11.42187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52" t="s">
        <v>311</v>
      </c>
      <c r="C2" s="252"/>
      <c r="D2" s="252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/>
      <c r="C3" s="55"/>
      <c r="D3" s="55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2:37" ht="15">
      <c r="B4" s="253"/>
      <c r="C4" s="253"/>
      <c r="D4" s="253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2" t="s">
        <v>0</v>
      </c>
      <c r="N5" s="11"/>
      <c r="O5" s="11"/>
      <c r="P5" s="11"/>
      <c r="Q5" s="11"/>
      <c r="R5" s="11"/>
      <c r="S5" s="11"/>
      <c r="Z5" s="19"/>
      <c r="AA5" s="11"/>
      <c r="AB5" s="11"/>
      <c r="AC5" s="11"/>
      <c r="AD5" s="11"/>
      <c r="AE5" s="11"/>
      <c r="AF5" s="11"/>
      <c r="AG5" s="11"/>
      <c r="AH5" s="11"/>
      <c r="AI5" s="11"/>
      <c r="AJ5"/>
      <c r="AK5"/>
    </row>
    <row r="6" spans="1:37" ht="29.25" customHeight="1">
      <c r="A6" s="4" t="s">
        <v>1</v>
      </c>
      <c r="B6" s="20" t="s">
        <v>2</v>
      </c>
      <c r="C6" s="13" t="s">
        <v>312</v>
      </c>
      <c r="D6" s="52" t="s">
        <v>64</v>
      </c>
      <c r="E6" s="21" t="s">
        <v>97</v>
      </c>
      <c r="F6" s="54" t="s">
        <v>87</v>
      </c>
      <c r="G6" s="193" t="s">
        <v>71</v>
      </c>
      <c r="H6" s="183" t="s">
        <v>308</v>
      </c>
      <c r="I6" s="13" t="s">
        <v>313</v>
      </c>
      <c r="J6" s="37"/>
      <c r="K6" s="14"/>
      <c r="L6" s="14"/>
      <c r="M6" s="14"/>
      <c r="N6" s="15"/>
      <c r="O6" s="14"/>
      <c r="P6" s="14"/>
      <c r="Q6" s="15"/>
      <c r="R6" s="14"/>
      <c r="S6" s="11"/>
      <c r="T6" s="11"/>
      <c r="Z6" s="19"/>
      <c r="AA6" s="11"/>
      <c r="AB6" s="11"/>
      <c r="AC6" s="11"/>
      <c r="AD6" s="11"/>
      <c r="AE6" s="24"/>
      <c r="AF6" s="11"/>
      <c r="AG6" s="11"/>
      <c r="AH6" s="11"/>
      <c r="AI6" s="11"/>
      <c r="AJ6"/>
      <c r="AK6"/>
    </row>
    <row r="7" spans="1:37" ht="12.75">
      <c r="A7" s="184" t="s">
        <v>3</v>
      </c>
      <c r="B7" s="184" t="s">
        <v>83</v>
      </c>
      <c r="C7" s="12">
        <f aca="true" t="shared" si="0" ref="C7:H7">SUM(C8:C21)</f>
        <v>7989140</v>
      </c>
      <c r="D7" s="53">
        <f t="shared" si="0"/>
        <v>6010100</v>
      </c>
      <c r="E7" s="12">
        <f t="shared" si="0"/>
        <v>1750000</v>
      </c>
      <c r="F7" s="53">
        <f t="shared" si="0"/>
        <v>5000</v>
      </c>
      <c r="G7" s="53">
        <f t="shared" si="0"/>
        <v>224040</v>
      </c>
      <c r="H7" s="191">
        <f t="shared" si="0"/>
        <v>7989140</v>
      </c>
      <c r="I7" s="45">
        <f>H7</f>
        <v>7989140</v>
      </c>
      <c r="J7" s="14"/>
      <c r="K7" s="14"/>
      <c r="L7" s="9"/>
      <c r="M7" s="9"/>
      <c r="N7" s="14"/>
      <c r="O7" s="28"/>
      <c r="P7" s="14"/>
      <c r="Q7" s="28"/>
      <c r="R7" s="28"/>
      <c r="S7" s="14"/>
      <c r="T7" s="14"/>
      <c r="Z7" s="19"/>
      <c r="AA7" s="11"/>
      <c r="AB7" s="11"/>
      <c r="AC7" s="11"/>
      <c r="AD7" s="11"/>
      <c r="AE7" s="11"/>
      <c r="AF7" s="11"/>
      <c r="AG7" s="32"/>
      <c r="AH7" s="11"/>
      <c r="AI7" s="11"/>
      <c r="AJ7"/>
      <c r="AK7"/>
    </row>
    <row r="8" spans="1:37" ht="12.75">
      <c r="A8" s="192" t="s">
        <v>249</v>
      </c>
      <c r="B8" s="192" t="s">
        <v>250</v>
      </c>
      <c r="C8" s="25">
        <v>0</v>
      </c>
      <c r="D8" s="39">
        <v>0</v>
      </c>
      <c r="E8" s="25">
        <v>0</v>
      </c>
      <c r="F8" s="39">
        <v>0</v>
      </c>
      <c r="G8" s="34">
        <v>0</v>
      </c>
      <c r="H8" s="34">
        <f>C8</f>
        <v>0</v>
      </c>
      <c r="I8" s="34">
        <f aca="true" t="shared" si="1" ref="I8:I21">H8</f>
        <v>0</v>
      </c>
      <c r="J8" s="29"/>
      <c r="K8" s="14"/>
      <c r="L8" s="178"/>
      <c r="M8" s="178"/>
      <c r="N8" s="29"/>
      <c r="O8" s="40"/>
      <c r="P8" s="29"/>
      <c r="Q8" s="40"/>
      <c r="R8" s="40"/>
      <c r="S8" s="29"/>
      <c r="T8" s="38"/>
      <c r="Z8" s="19"/>
      <c r="AA8" s="11"/>
      <c r="AB8" s="11"/>
      <c r="AC8" s="11"/>
      <c r="AD8" s="11"/>
      <c r="AE8" s="11"/>
      <c r="AF8" s="11"/>
      <c r="AG8" s="11"/>
      <c r="AH8" s="11"/>
      <c r="AI8" s="11"/>
      <c r="AJ8"/>
      <c r="AK8"/>
    </row>
    <row r="9" spans="1:37" ht="12.75">
      <c r="A9" s="192" t="s">
        <v>251</v>
      </c>
      <c r="B9" s="192" t="s">
        <v>252</v>
      </c>
      <c r="C9" s="25">
        <v>0</v>
      </c>
      <c r="D9" s="39">
        <v>0</v>
      </c>
      <c r="E9" s="25">
        <v>0</v>
      </c>
      <c r="F9" s="39">
        <v>0</v>
      </c>
      <c r="G9" s="34">
        <v>0</v>
      </c>
      <c r="H9" s="34">
        <f aca="true" t="shared" si="2" ref="H9:H21">C9</f>
        <v>0</v>
      </c>
      <c r="I9" s="34">
        <f t="shared" si="1"/>
        <v>0</v>
      </c>
      <c r="J9" s="29"/>
      <c r="K9" s="14"/>
      <c r="L9" s="178"/>
      <c r="M9" s="178"/>
      <c r="N9" s="29"/>
      <c r="O9" s="40"/>
      <c r="P9" s="29"/>
      <c r="Q9" s="40"/>
      <c r="R9" s="40"/>
      <c r="S9" s="29"/>
      <c r="T9" s="38"/>
      <c r="Z9" s="19"/>
      <c r="AA9" s="11"/>
      <c r="AB9" s="11"/>
      <c r="AC9" s="11"/>
      <c r="AD9" s="11"/>
      <c r="AE9" s="11"/>
      <c r="AF9" s="11"/>
      <c r="AG9" s="32"/>
      <c r="AH9" s="11"/>
      <c r="AI9" s="11"/>
      <c r="AJ9"/>
      <c r="AK9"/>
    </row>
    <row r="10" spans="1:37" ht="12.75">
      <c r="A10" s="78" t="s">
        <v>231</v>
      </c>
      <c r="B10" s="78" t="s">
        <v>4</v>
      </c>
      <c r="C10" s="25">
        <f>D10+E10+F10+G10</f>
        <v>5890100</v>
      </c>
      <c r="D10" s="39">
        <v>5890100</v>
      </c>
      <c r="E10" s="25">
        <v>0</v>
      </c>
      <c r="F10" s="39">
        <v>0</v>
      </c>
      <c r="G10" s="34">
        <v>0</v>
      </c>
      <c r="H10" s="34">
        <f t="shared" si="2"/>
        <v>5890100</v>
      </c>
      <c r="I10" s="34">
        <f t="shared" si="1"/>
        <v>5890100</v>
      </c>
      <c r="J10" s="29"/>
      <c r="K10" s="14"/>
      <c r="L10" s="178"/>
      <c r="M10" s="178"/>
      <c r="N10" s="29"/>
      <c r="O10" s="40"/>
      <c r="P10" s="29"/>
      <c r="Q10" s="40"/>
      <c r="R10" s="40"/>
      <c r="S10" s="29"/>
      <c r="T10" s="38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24.75" customHeight="1">
      <c r="A11" s="181" t="s">
        <v>232</v>
      </c>
      <c r="B11" s="210" t="s">
        <v>297</v>
      </c>
      <c r="C11" s="25">
        <f aca="true" t="shared" si="3" ref="C11:C20">D11+E11+F11+G11</f>
        <v>60000</v>
      </c>
      <c r="D11" s="39">
        <v>0</v>
      </c>
      <c r="E11" s="25">
        <v>0</v>
      </c>
      <c r="F11" s="39">
        <v>0</v>
      </c>
      <c r="G11" s="34">
        <v>60000</v>
      </c>
      <c r="H11" s="34">
        <f t="shared" si="2"/>
        <v>60000</v>
      </c>
      <c r="I11" s="34">
        <f t="shared" si="1"/>
        <v>60000</v>
      </c>
      <c r="J11" s="29"/>
      <c r="K11" s="14"/>
      <c r="L11" s="10"/>
      <c r="M11" s="10"/>
      <c r="N11" s="29"/>
      <c r="O11" s="31"/>
      <c r="P11" s="31"/>
      <c r="Q11" s="31"/>
      <c r="R11" s="31"/>
      <c r="S11" s="29"/>
      <c r="T11" s="38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182" t="s">
        <v>261</v>
      </c>
      <c r="B12" s="182" t="s">
        <v>262</v>
      </c>
      <c r="C12" s="39">
        <f t="shared" si="3"/>
        <v>0</v>
      </c>
      <c r="D12" s="39">
        <v>0</v>
      </c>
      <c r="E12" s="39">
        <v>0</v>
      </c>
      <c r="F12" s="39">
        <v>0</v>
      </c>
      <c r="G12" s="34">
        <v>0</v>
      </c>
      <c r="H12" s="34">
        <f t="shared" si="2"/>
        <v>0</v>
      </c>
      <c r="I12" s="34">
        <f t="shared" si="1"/>
        <v>0</v>
      </c>
      <c r="J12" s="29"/>
      <c r="K12" s="14"/>
      <c r="L12" s="10"/>
      <c r="M12" s="10"/>
      <c r="N12" s="29"/>
      <c r="O12" s="31"/>
      <c r="P12" s="31"/>
      <c r="Q12" s="31"/>
      <c r="R12" s="31"/>
      <c r="S12" s="29"/>
      <c r="T12" s="38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233</v>
      </c>
      <c r="B13" s="182" t="s">
        <v>234</v>
      </c>
      <c r="C13" s="25">
        <f t="shared" si="3"/>
        <v>170000</v>
      </c>
      <c r="D13" s="39">
        <v>120000</v>
      </c>
      <c r="E13" s="25">
        <v>0</v>
      </c>
      <c r="F13" s="39">
        <v>0</v>
      </c>
      <c r="G13" s="34">
        <v>50000</v>
      </c>
      <c r="H13" s="34">
        <f t="shared" si="2"/>
        <v>170000</v>
      </c>
      <c r="I13" s="34">
        <f t="shared" si="1"/>
        <v>170000</v>
      </c>
      <c r="J13" s="29"/>
      <c r="K13" s="14"/>
      <c r="L13" s="10"/>
      <c r="M13" s="10"/>
      <c r="N13" s="29"/>
      <c r="O13" s="40"/>
      <c r="P13" s="31"/>
      <c r="Q13" s="31"/>
      <c r="R13" s="31"/>
      <c r="S13" s="29"/>
      <c r="T13" s="38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245</v>
      </c>
      <c r="B14" s="182" t="s">
        <v>246</v>
      </c>
      <c r="C14" s="25">
        <f t="shared" si="3"/>
        <v>8000</v>
      </c>
      <c r="D14" s="41">
        <v>0</v>
      </c>
      <c r="E14" s="41">
        <v>0</v>
      </c>
      <c r="F14" s="41">
        <v>0</v>
      </c>
      <c r="G14" s="41">
        <v>8000</v>
      </c>
      <c r="H14" s="34">
        <f t="shared" si="2"/>
        <v>8000</v>
      </c>
      <c r="I14" s="34">
        <f t="shared" si="1"/>
        <v>8000</v>
      </c>
      <c r="J14" s="29"/>
      <c r="K14" s="14"/>
      <c r="L14" s="178"/>
      <c r="M14" s="178"/>
      <c r="N14" s="29"/>
      <c r="O14" s="40"/>
      <c r="P14" s="29"/>
      <c r="Q14" s="40"/>
      <c r="R14" s="40"/>
      <c r="S14" s="29"/>
      <c r="T14" s="38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/>
      <c r="AK14"/>
    </row>
    <row r="15" spans="1:37" ht="12.75">
      <c r="A15" s="182" t="s">
        <v>72</v>
      </c>
      <c r="B15" s="182" t="s">
        <v>73</v>
      </c>
      <c r="C15" s="25">
        <f t="shared" si="3"/>
        <v>70500</v>
      </c>
      <c r="D15" s="39">
        <v>0</v>
      </c>
      <c r="E15" s="56">
        <v>0</v>
      </c>
      <c r="F15" s="56">
        <v>0</v>
      </c>
      <c r="G15" s="41">
        <v>70500</v>
      </c>
      <c r="H15" s="34">
        <f t="shared" si="2"/>
        <v>70500</v>
      </c>
      <c r="I15" s="34">
        <f t="shared" si="1"/>
        <v>70500</v>
      </c>
      <c r="J15" s="29"/>
      <c r="K15" s="14"/>
      <c r="L15" s="178"/>
      <c r="M15" s="178"/>
      <c r="N15" s="29"/>
      <c r="O15" s="40"/>
      <c r="P15" s="29"/>
      <c r="Q15" s="40"/>
      <c r="R15" s="40"/>
      <c r="S15" s="29"/>
      <c r="T15" s="38"/>
      <c r="Z15" s="19"/>
      <c r="AA15" s="11"/>
      <c r="AB15" s="11"/>
      <c r="AC15" s="11"/>
      <c r="AD15" s="11"/>
      <c r="AE15" s="11"/>
      <c r="AF15" s="11"/>
      <c r="AG15" s="11"/>
      <c r="AH15" s="11"/>
      <c r="AI15" s="11"/>
      <c r="AJ15"/>
      <c r="AK15"/>
    </row>
    <row r="16" spans="1:37" ht="12.75">
      <c r="A16" s="182" t="s">
        <v>235</v>
      </c>
      <c r="B16" s="182" t="s">
        <v>236</v>
      </c>
      <c r="C16" s="25">
        <f t="shared" si="3"/>
        <v>5000</v>
      </c>
      <c r="D16" s="39">
        <v>0</v>
      </c>
      <c r="E16" s="25">
        <v>0</v>
      </c>
      <c r="F16" s="39">
        <v>5000</v>
      </c>
      <c r="G16" s="34">
        <v>0</v>
      </c>
      <c r="H16" s="34">
        <f t="shared" si="2"/>
        <v>5000</v>
      </c>
      <c r="I16" s="34">
        <f t="shared" si="1"/>
        <v>5000</v>
      </c>
      <c r="J16" s="29"/>
      <c r="K16" s="14"/>
      <c r="L16" s="178"/>
      <c r="M16" s="178"/>
      <c r="N16" s="29"/>
      <c r="O16" s="40"/>
      <c r="P16" s="29"/>
      <c r="Q16" s="40"/>
      <c r="R16" s="40"/>
      <c r="S16" s="29"/>
      <c r="T16" s="38"/>
      <c r="Z16" s="19"/>
      <c r="AA16" s="11"/>
      <c r="AB16" s="11"/>
      <c r="AC16" s="11"/>
      <c r="AD16" s="11"/>
      <c r="AE16" s="11"/>
      <c r="AF16" s="11"/>
      <c r="AG16" s="33"/>
      <c r="AH16" s="11"/>
      <c r="AI16" s="11"/>
      <c r="AJ16"/>
      <c r="AK16"/>
    </row>
    <row r="17" spans="1:37" ht="12.75">
      <c r="A17" s="182" t="s">
        <v>237</v>
      </c>
      <c r="B17" s="182" t="s">
        <v>238</v>
      </c>
      <c r="C17" s="25">
        <f t="shared" si="3"/>
        <v>0</v>
      </c>
      <c r="D17" s="39">
        <v>0</v>
      </c>
      <c r="E17" s="25">
        <v>0</v>
      </c>
      <c r="F17" s="39">
        <v>0</v>
      </c>
      <c r="G17" s="34">
        <v>0</v>
      </c>
      <c r="H17" s="34">
        <f t="shared" si="2"/>
        <v>0</v>
      </c>
      <c r="I17" s="34">
        <f t="shared" si="1"/>
        <v>0</v>
      </c>
      <c r="J17" s="40"/>
      <c r="K17" s="28"/>
      <c r="L17" s="178"/>
      <c r="M17" s="178"/>
      <c r="N17" s="29"/>
      <c r="O17" s="23"/>
      <c r="P17" s="40"/>
      <c r="Q17" s="40"/>
      <c r="R17" s="40"/>
      <c r="S17" s="40"/>
      <c r="T17" s="38"/>
      <c r="Z17" s="19"/>
      <c r="AA17" s="11"/>
      <c r="AB17" s="11"/>
      <c r="AC17" s="11"/>
      <c r="AD17" s="11"/>
      <c r="AE17" s="11"/>
      <c r="AF17" s="11"/>
      <c r="AG17" s="33"/>
      <c r="AH17" s="11"/>
      <c r="AI17" s="11"/>
      <c r="AJ17"/>
      <c r="AK17"/>
    </row>
    <row r="18" spans="1:37" ht="12.75">
      <c r="A18" s="182" t="s">
        <v>239</v>
      </c>
      <c r="B18" s="182" t="s">
        <v>240</v>
      </c>
      <c r="C18" s="25">
        <f t="shared" si="3"/>
        <v>10540</v>
      </c>
      <c r="D18" s="39">
        <v>0</v>
      </c>
      <c r="E18" s="25">
        <v>0</v>
      </c>
      <c r="F18" s="39">
        <v>0</v>
      </c>
      <c r="G18" s="34">
        <v>10540</v>
      </c>
      <c r="H18" s="34">
        <f t="shared" si="2"/>
        <v>10540</v>
      </c>
      <c r="I18" s="34">
        <f t="shared" si="1"/>
        <v>10540</v>
      </c>
      <c r="J18" s="23"/>
      <c r="K18" s="23"/>
      <c r="L18" s="10"/>
      <c r="M18" s="10"/>
      <c r="N18" s="29"/>
      <c r="O18" s="23"/>
      <c r="P18" s="23"/>
      <c r="Q18" s="23"/>
      <c r="R18" s="31"/>
      <c r="S18" s="31"/>
      <c r="T18" s="36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2.75">
      <c r="A19" s="182" t="s">
        <v>241</v>
      </c>
      <c r="B19" s="182" t="s">
        <v>242</v>
      </c>
      <c r="C19" s="25">
        <f t="shared" si="3"/>
        <v>25000</v>
      </c>
      <c r="D19" s="26">
        <v>0</v>
      </c>
      <c r="E19" s="39">
        <v>0</v>
      </c>
      <c r="F19" s="39">
        <v>0</v>
      </c>
      <c r="G19" s="34">
        <v>25000</v>
      </c>
      <c r="H19" s="34">
        <f t="shared" si="2"/>
        <v>25000</v>
      </c>
      <c r="I19" s="34">
        <f t="shared" si="1"/>
        <v>25000</v>
      </c>
      <c r="J19" s="23"/>
      <c r="K19" s="23"/>
      <c r="L19" s="10"/>
      <c r="M19" s="10"/>
      <c r="N19" s="29"/>
      <c r="O19" s="23"/>
      <c r="P19" s="23"/>
      <c r="Q19" s="23"/>
      <c r="R19" s="31"/>
      <c r="S19" s="31"/>
      <c r="T19" s="36"/>
      <c r="Z19" s="19"/>
      <c r="AA19" s="11"/>
      <c r="AB19" s="11"/>
      <c r="AC19" s="11"/>
      <c r="AD19" s="11"/>
      <c r="AE19" s="29"/>
      <c r="AF19" s="11"/>
      <c r="AG19" s="11"/>
      <c r="AH19" s="11"/>
      <c r="AI19" s="11"/>
      <c r="AJ19"/>
      <c r="AK19"/>
    </row>
    <row r="20" spans="1:37" ht="12.75">
      <c r="A20" s="78" t="s">
        <v>91</v>
      </c>
      <c r="B20" s="77" t="s">
        <v>111</v>
      </c>
      <c r="C20" s="25">
        <f t="shared" si="3"/>
        <v>1550000</v>
      </c>
      <c r="D20" s="26">
        <v>0</v>
      </c>
      <c r="E20" s="26">
        <v>1550000</v>
      </c>
      <c r="F20" s="26">
        <v>0</v>
      </c>
      <c r="G20" s="41">
        <v>0</v>
      </c>
      <c r="H20" s="34">
        <f t="shared" si="2"/>
        <v>1550000</v>
      </c>
      <c r="I20" s="34">
        <f t="shared" si="1"/>
        <v>1550000</v>
      </c>
      <c r="J20" s="23"/>
      <c r="K20" s="23"/>
      <c r="L20" s="10"/>
      <c r="M20" s="178"/>
      <c r="N20" s="29"/>
      <c r="O20" s="23"/>
      <c r="P20" s="23"/>
      <c r="Q20" s="23"/>
      <c r="R20" s="31"/>
      <c r="S20" s="31"/>
      <c r="T20" s="36"/>
      <c r="Z20" s="19"/>
      <c r="AA20" s="11"/>
      <c r="AB20" s="11"/>
      <c r="AC20" s="11"/>
      <c r="AD20" s="11"/>
      <c r="AE20" s="29"/>
      <c r="AF20" s="11"/>
      <c r="AG20" s="11"/>
      <c r="AH20" s="11"/>
      <c r="AI20" s="11"/>
      <c r="AJ20"/>
      <c r="AK20"/>
    </row>
    <row r="21" spans="1:37" ht="12.75">
      <c r="A21" s="77" t="s">
        <v>243</v>
      </c>
      <c r="B21" s="78" t="s">
        <v>5</v>
      </c>
      <c r="C21" s="25">
        <f>D21+E21+F21+G21</f>
        <v>200000</v>
      </c>
      <c r="D21" s="26">
        <v>0</v>
      </c>
      <c r="E21" s="26">
        <v>200000</v>
      </c>
      <c r="F21" s="26">
        <v>0</v>
      </c>
      <c r="G21" s="41">
        <v>0</v>
      </c>
      <c r="H21" s="34">
        <f t="shared" si="2"/>
        <v>200000</v>
      </c>
      <c r="I21" s="34">
        <f t="shared" si="1"/>
        <v>200000</v>
      </c>
      <c r="J21" s="23"/>
      <c r="K21" s="40"/>
      <c r="L21" s="10"/>
      <c r="M21" s="10"/>
      <c r="N21" s="29"/>
      <c r="O21" s="23"/>
      <c r="P21" s="23"/>
      <c r="Q21" s="23"/>
      <c r="R21" s="23"/>
      <c r="S21" s="23"/>
      <c r="T21" s="36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9" t="s">
        <v>51</v>
      </c>
      <c r="B22" s="10"/>
      <c r="C22" s="11"/>
      <c r="D22" s="26"/>
      <c r="E22" s="23"/>
      <c r="F22" s="23"/>
      <c r="G22" s="23"/>
      <c r="H22" s="26"/>
      <c r="I22" s="80"/>
      <c r="J22" s="23"/>
      <c r="K22" s="42"/>
      <c r="L22" s="11"/>
      <c r="M22" s="11"/>
      <c r="N22" s="11"/>
      <c r="O22" s="11"/>
      <c r="P22" s="11"/>
      <c r="Q22" s="11"/>
      <c r="R22" s="11"/>
      <c r="S22" s="11"/>
      <c r="T22" s="11"/>
      <c r="Z22" s="19"/>
      <c r="AA22" s="11"/>
      <c r="AB22" s="11"/>
      <c r="AC22" s="11"/>
      <c r="AD22" s="11"/>
      <c r="AE22" s="11"/>
      <c r="AF22" s="11"/>
      <c r="AG22" s="11"/>
      <c r="AH22" s="11"/>
      <c r="AI22" s="11"/>
      <c r="AJ22"/>
      <c r="AK22"/>
    </row>
    <row r="23" spans="1:37" ht="12.75">
      <c r="A23" s="6" t="s">
        <v>6</v>
      </c>
      <c r="B23" s="6" t="s">
        <v>7</v>
      </c>
      <c r="C23" s="13">
        <f>SUM(D23+E23+F23+G23)</f>
        <v>7639040</v>
      </c>
      <c r="D23" s="43">
        <f>SUM(D24+D29+D55+D58)</f>
        <v>5890100</v>
      </c>
      <c r="E23" s="43">
        <f>SUM(E24+E29+E55+E58)</f>
        <v>1549900</v>
      </c>
      <c r="F23" s="43">
        <f>SUM(F24+F29+F55+F58)</f>
        <v>5000</v>
      </c>
      <c r="G23" s="43">
        <f>SUM(G24+G29+G55+G58)</f>
        <v>194040</v>
      </c>
      <c r="H23" s="79">
        <f>SUM(H24+H29+H58)</f>
        <v>7633340</v>
      </c>
      <c r="I23" s="43">
        <f>H23</f>
        <v>7633340</v>
      </c>
      <c r="J23" s="28"/>
      <c r="K23" s="42"/>
      <c r="L23" s="14"/>
      <c r="M23" s="14"/>
      <c r="N23" s="14"/>
      <c r="O23" s="14"/>
      <c r="P23" s="14"/>
      <c r="Q23" s="14"/>
      <c r="R23" s="14"/>
      <c r="S23" s="11"/>
      <c r="T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16</v>
      </c>
      <c r="B24" s="8" t="s">
        <v>17</v>
      </c>
      <c r="C24" s="13">
        <f aca="true" t="shared" si="4" ref="C24:H24">C25+C26+C27+C28</f>
        <v>6358600</v>
      </c>
      <c r="D24" s="43">
        <f t="shared" si="4"/>
        <v>5720100</v>
      </c>
      <c r="E24" s="43">
        <f t="shared" si="4"/>
        <v>638500</v>
      </c>
      <c r="F24" s="43">
        <f t="shared" si="4"/>
        <v>0</v>
      </c>
      <c r="G24" s="43">
        <f t="shared" si="4"/>
        <v>0</v>
      </c>
      <c r="H24" s="79">
        <f t="shared" si="4"/>
        <v>6358600</v>
      </c>
      <c r="I24" s="43">
        <f>H24</f>
        <v>6358600</v>
      </c>
      <c r="J24" s="28"/>
      <c r="K24" s="28"/>
      <c r="L24" s="14"/>
      <c r="M24" s="14"/>
      <c r="N24" s="14"/>
      <c r="O24" s="14"/>
      <c r="P24" s="15"/>
      <c r="Q24" s="15"/>
      <c r="R24" s="15"/>
      <c r="S24" s="11"/>
      <c r="T24" s="11"/>
      <c r="Z24" s="19"/>
      <c r="AA24" s="11"/>
      <c r="AB24" s="11"/>
      <c r="AC24" s="11"/>
      <c r="AD24" s="11"/>
      <c r="AE24" s="24"/>
      <c r="AF24" s="24"/>
      <c r="AG24" s="11"/>
      <c r="AH24" s="11"/>
      <c r="AI24" s="11"/>
      <c r="AJ24"/>
      <c r="AK24"/>
    </row>
    <row r="25" spans="1:37" ht="12.75">
      <c r="A25" s="8" t="s">
        <v>8</v>
      </c>
      <c r="B25" s="8" t="s">
        <v>9</v>
      </c>
      <c r="C25" s="7">
        <f aca="true" t="shared" si="5" ref="C25:C54">D25+E25+F25+G25</f>
        <v>5429500</v>
      </c>
      <c r="D25" s="26">
        <v>4800000</v>
      </c>
      <c r="E25" s="26">
        <v>629500</v>
      </c>
      <c r="F25" s="26">
        <v>0</v>
      </c>
      <c r="G25" s="26">
        <v>0</v>
      </c>
      <c r="H25" s="26">
        <f>C25</f>
        <v>5429500</v>
      </c>
      <c r="I25" s="80">
        <f>H25</f>
        <v>5429500</v>
      </c>
      <c r="J25" s="23"/>
      <c r="K25" s="23"/>
      <c r="L25" s="11"/>
      <c r="M25" s="11"/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10</v>
      </c>
      <c r="B26" s="8" t="s">
        <v>11</v>
      </c>
      <c r="C26" s="7">
        <f t="shared" si="5"/>
        <v>196500</v>
      </c>
      <c r="D26" s="26">
        <v>196500</v>
      </c>
      <c r="E26" s="26">
        <v>0</v>
      </c>
      <c r="F26" s="26">
        <v>0</v>
      </c>
      <c r="G26" s="26">
        <v>0</v>
      </c>
      <c r="H26" s="26">
        <f>C26</f>
        <v>196500</v>
      </c>
      <c r="I26" s="80">
        <f aca="true" t="shared" si="6" ref="I26:I32">H26</f>
        <v>196500</v>
      </c>
      <c r="J26" s="23"/>
      <c r="K26" s="23"/>
      <c r="L26" s="11"/>
      <c r="M26" s="11"/>
      <c r="N26" s="11"/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12</v>
      </c>
      <c r="B27" s="8" t="s">
        <v>14</v>
      </c>
      <c r="C27" s="7">
        <f t="shared" si="5"/>
        <v>732600</v>
      </c>
      <c r="D27" s="26">
        <v>723600</v>
      </c>
      <c r="E27" s="26">
        <v>9000</v>
      </c>
      <c r="F27" s="26">
        <v>0</v>
      </c>
      <c r="G27" s="26">
        <v>0</v>
      </c>
      <c r="H27" s="26">
        <f>C27</f>
        <v>732600</v>
      </c>
      <c r="I27" s="80">
        <f t="shared" si="6"/>
        <v>732600</v>
      </c>
      <c r="J27" s="23"/>
      <c r="K27" s="23"/>
      <c r="L27" s="11"/>
      <c r="M27" s="11"/>
      <c r="N27" s="11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13</v>
      </c>
      <c r="B28" s="8" t="s">
        <v>15</v>
      </c>
      <c r="C28" s="7">
        <f t="shared" si="5"/>
        <v>0</v>
      </c>
      <c r="D28" s="26">
        <v>0</v>
      </c>
      <c r="E28" s="26">
        <v>0</v>
      </c>
      <c r="F28" s="26">
        <v>0</v>
      </c>
      <c r="G28" s="26">
        <v>0</v>
      </c>
      <c r="H28" s="26">
        <f>C28</f>
        <v>0</v>
      </c>
      <c r="I28" s="80">
        <f t="shared" si="6"/>
        <v>0</v>
      </c>
      <c r="J28" s="23"/>
      <c r="K28" s="23"/>
      <c r="L28" s="11"/>
      <c r="M28" s="11"/>
      <c r="N28" s="11"/>
      <c r="O28" s="11"/>
      <c r="P28" s="11"/>
      <c r="Q28" s="15"/>
      <c r="R28" s="15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18</v>
      </c>
      <c r="B29" s="8" t="s">
        <v>19</v>
      </c>
      <c r="C29" s="18">
        <f>D29+E29+F29+G29</f>
        <v>1165740</v>
      </c>
      <c r="D29" s="43">
        <f>SUM(D30:D54)</f>
        <v>170000</v>
      </c>
      <c r="E29" s="43">
        <f>SUM(E30:E54)</f>
        <v>796700</v>
      </c>
      <c r="F29" s="43">
        <f>SUM(F30:F54)</f>
        <v>5000</v>
      </c>
      <c r="G29" s="43">
        <f>SUM(G30:G54)</f>
        <v>194040</v>
      </c>
      <c r="H29" s="79">
        <f>SUM(H30:H54)</f>
        <v>1164740</v>
      </c>
      <c r="I29" s="241">
        <f t="shared" si="6"/>
        <v>1164740</v>
      </c>
      <c r="J29" s="28"/>
      <c r="K29" s="28"/>
      <c r="L29" s="14"/>
      <c r="M29" s="14"/>
      <c r="N29" s="14"/>
      <c r="O29" s="14"/>
      <c r="P29" s="14"/>
      <c r="Q29" s="14"/>
      <c r="R29" s="14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20</v>
      </c>
      <c r="B30" s="8" t="s">
        <v>21</v>
      </c>
      <c r="C30" s="16">
        <f>D30+E30+F30+G30</f>
        <v>35000</v>
      </c>
      <c r="D30" s="26">
        <v>0</v>
      </c>
      <c r="E30" s="44">
        <v>15000</v>
      </c>
      <c r="F30" s="57">
        <v>0</v>
      </c>
      <c r="G30" s="26">
        <v>20000</v>
      </c>
      <c r="H30" s="26">
        <f>C30</f>
        <v>35000</v>
      </c>
      <c r="I30" s="80">
        <f t="shared" si="6"/>
        <v>35000</v>
      </c>
      <c r="J30" s="23"/>
      <c r="K30" s="23"/>
      <c r="L30" s="11"/>
      <c r="M30" s="11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11"/>
      <c r="AF30" s="11"/>
      <c r="AG30" s="11"/>
      <c r="AH30" s="11"/>
      <c r="AI30" s="11"/>
      <c r="AJ30"/>
      <c r="AK30"/>
    </row>
    <row r="31" spans="1:37" ht="12.75">
      <c r="A31" s="8" t="s">
        <v>22</v>
      </c>
      <c r="B31" s="8" t="s">
        <v>23</v>
      </c>
      <c r="C31" s="16">
        <f t="shared" si="5"/>
        <v>171000</v>
      </c>
      <c r="D31" s="26">
        <v>170000</v>
      </c>
      <c r="E31" s="26">
        <v>1000</v>
      </c>
      <c r="F31" s="26">
        <v>0</v>
      </c>
      <c r="G31" s="26">
        <v>0</v>
      </c>
      <c r="H31" s="26">
        <f aca="true" t="shared" si="7" ref="H31:H54">C31</f>
        <v>171000</v>
      </c>
      <c r="I31" s="80">
        <f t="shared" si="6"/>
        <v>171000</v>
      </c>
      <c r="J31" s="23"/>
      <c r="K31" s="23"/>
      <c r="L31" s="11"/>
      <c r="M31" s="11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24"/>
      <c r="AF31" s="11"/>
      <c r="AG31" s="11"/>
      <c r="AH31" s="11"/>
      <c r="AI31" s="11"/>
      <c r="AJ31"/>
      <c r="AK31"/>
    </row>
    <row r="32" spans="1:37" ht="12.75">
      <c r="A32" s="8" t="s">
        <v>24</v>
      </c>
      <c r="B32" s="8" t="s">
        <v>25</v>
      </c>
      <c r="C32" s="16">
        <f t="shared" si="5"/>
        <v>27000</v>
      </c>
      <c r="D32" s="26">
        <v>0</v>
      </c>
      <c r="E32" s="44">
        <v>7000</v>
      </c>
      <c r="F32" s="57">
        <v>0</v>
      </c>
      <c r="G32" s="26">
        <v>20000</v>
      </c>
      <c r="H32" s="26">
        <f t="shared" si="7"/>
        <v>27000</v>
      </c>
      <c r="I32" s="80">
        <f t="shared" si="6"/>
        <v>27000</v>
      </c>
      <c r="J32" s="23"/>
      <c r="K32" s="23"/>
      <c r="L32" s="11"/>
      <c r="M32" s="11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95</v>
      </c>
      <c r="B33" s="8" t="s">
        <v>96</v>
      </c>
      <c r="C33" s="16">
        <f>D33+E33+F33+G33</f>
        <v>1000</v>
      </c>
      <c r="D33" s="26">
        <v>0</v>
      </c>
      <c r="E33" s="44">
        <v>1000</v>
      </c>
      <c r="F33" s="57">
        <v>0</v>
      </c>
      <c r="G33" s="26">
        <v>0</v>
      </c>
      <c r="H33" s="26">
        <f t="shared" si="7"/>
        <v>1000</v>
      </c>
      <c r="I33" s="80">
        <f>H33+(H33*10%)</f>
        <v>1100</v>
      </c>
      <c r="J33" s="23"/>
      <c r="K33" s="23"/>
      <c r="L33" s="11"/>
      <c r="M33" s="11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26</v>
      </c>
      <c r="B34" s="8" t="s">
        <v>65</v>
      </c>
      <c r="C34" s="16">
        <f t="shared" si="5"/>
        <v>41360</v>
      </c>
      <c r="D34" s="34">
        <v>0</v>
      </c>
      <c r="E34" s="44">
        <v>36320</v>
      </c>
      <c r="F34" s="57">
        <v>2000</v>
      </c>
      <c r="G34" s="26">
        <v>3040</v>
      </c>
      <c r="H34" s="26">
        <f t="shared" si="7"/>
        <v>41360</v>
      </c>
      <c r="I34" s="80">
        <f>H34</f>
        <v>41360</v>
      </c>
      <c r="J34" s="23"/>
      <c r="K34" s="10"/>
      <c r="L34" s="29"/>
      <c r="M34" s="11"/>
      <c r="N34" s="11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78</v>
      </c>
      <c r="B35" s="8" t="s">
        <v>79</v>
      </c>
      <c r="C35" s="16">
        <f t="shared" si="5"/>
        <v>123980</v>
      </c>
      <c r="D35" s="26">
        <v>0</v>
      </c>
      <c r="E35" s="26">
        <v>13980</v>
      </c>
      <c r="F35" s="26">
        <v>0</v>
      </c>
      <c r="G35" s="26">
        <v>110000</v>
      </c>
      <c r="H35" s="26">
        <f t="shared" si="7"/>
        <v>123980</v>
      </c>
      <c r="I35" s="80">
        <f>H35</f>
        <v>123980</v>
      </c>
      <c r="J35" s="23"/>
      <c r="K35" s="10"/>
      <c r="L35" s="29"/>
      <c r="M35" s="11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12.75">
      <c r="A36" s="8" t="s">
        <v>27</v>
      </c>
      <c r="B36" s="8" t="s">
        <v>61</v>
      </c>
      <c r="C36" s="16">
        <f t="shared" si="5"/>
        <v>507200</v>
      </c>
      <c r="D36" s="26">
        <v>0</v>
      </c>
      <c r="E36" s="26">
        <v>496700</v>
      </c>
      <c r="F36" s="26">
        <v>0</v>
      </c>
      <c r="G36" s="26">
        <v>10500</v>
      </c>
      <c r="H36" s="26">
        <f t="shared" si="7"/>
        <v>507200</v>
      </c>
      <c r="I36" s="80">
        <f>H36</f>
        <v>507200</v>
      </c>
      <c r="J36" s="23"/>
      <c r="K36" s="10"/>
      <c r="L36" s="29"/>
      <c r="M36" s="11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11"/>
      <c r="AJ36"/>
      <c r="AK36"/>
    </row>
    <row r="37" spans="1:37" ht="12.75">
      <c r="A37" s="8" t="s">
        <v>28</v>
      </c>
      <c r="B37" s="8" t="s">
        <v>29</v>
      </c>
      <c r="C37" s="16">
        <f t="shared" si="5"/>
        <v>32000</v>
      </c>
      <c r="D37" s="26">
        <v>0</v>
      </c>
      <c r="E37" s="26">
        <v>30000</v>
      </c>
      <c r="F37" s="26">
        <v>0</v>
      </c>
      <c r="G37" s="26">
        <v>2000</v>
      </c>
      <c r="H37" s="26">
        <f t="shared" si="7"/>
        <v>32000</v>
      </c>
      <c r="I37" s="80">
        <f aca="true" t="shared" si="8" ref="I37:I60">H37</f>
        <v>32000</v>
      </c>
      <c r="J37" s="23"/>
      <c r="K37" s="10"/>
      <c r="L37" s="29"/>
      <c r="M37" s="11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11"/>
      <c r="AI37" s="24"/>
      <c r="AJ37"/>
      <c r="AK37"/>
    </row>
    <row r="38" spans="1:37" ht="12.75">
      <c r="A38" s="8" t="s">
        <v>30</v>
      </c>
      <c r="B38" s="8" t="s">
        <v>31</v>
      </c>
      <c r="C38" s="16">
        <f t="shared" si="5"/>
        <v>20000</v>
      </c>
      <c r="D38" s="26">
        <v>0</v>
      </c>
      <c r="E38" s="44">
        <v>10000</v>
      </c>
      <c r="F38" s="57">
        <v>0</v>
      </c>
      <c r="G38" s="26">
        <v>10000</v>
      </c>
      <c r="H38" s="26">
        <f t="shared" si="7"/>
        <v>20000</v>
      </c>
      <c r="I38" s="80">
        <f t="shared" si="8"/>
        <v>20000</v>
      </c>
      <c r="J38" s="23"/>
      <c r="K38" s="10"/>
      <c r="L38" s="29"/>
      <c r="M38" s="11"/>
      <c r="N38" s="11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2.75">
      <c r="A39" s="35" t="s">
        <v>84</v>
      </c>
      <c r="B39" s="35" t="s">
        <v>85</v>
      </c>
      <c r="C39" s="16">
        <f t="shared" si="5"/>
        <v>5000</v>
      </c>
      <c r="D39" s="26">
        <v>0</v>
      </c>
      <c r="E39" s="44">
        <v>5000</v>
      </c>
      <c r="F39" s="57">
        <v>0</v>
      </c>
      <c r="G39" s="26">
        <v>0</v>
      </c>
      <c r="H39" s="26">
        <f t="shared" si="7"/>
        <v>5000</v>
      </c>
      <c r="I39" s="80">
        <f t="shared" si="8"/>
        <v>5000</v>
      </c>
      <c r="J39" s="23"/>
      <c r="K39" s="178"/>
      <c r="L39" s="29"/>
      <c r="M39" s="11"/>
      <c r="N39" s="11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2.75">
      <c r="A40" s="8" t="s">
        <v>32</v>
      </c>
      <c r="B40" s="8" t="s">
        <v>33</v>
      </c>
      <c r="C40" s="16">
        <f t="shared" si="5"/>
        <v>18500</v>
      </c>
      <c r="D40" s="26">
        <v>0</v>
      </c>
      <c r="E40" s="26">
        <v>18000</v>
      </c>
      <c r="F40" s="26">
        <v>0</v>
      </c>
      <c r="G40" s="26">
        <v>500</v>
      </c>
      <c r="H40" s="26">
        <f t="shared" si="7"/>
        <v>18500</v>
      </c>
      <c r="I40" s="80">
        <f t="shared" si="8"/>
        <v>18500</v>
      </c>
      <c r="J40" s="23"/>
      <c r="K40" s="179"/>
      <c r="L40" s="24"/>
      <c r="M40" s="11"/>
      <c r="N40" s="11"/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12.75">
      <c r="A41" s="8" t="s">
        <v>34</v>
      </c>
      <c r="B41" s="8" t="s">
        <v>35</v>
      </c>
      <c r="C41" s="16">
        <f t="shared" si="5"/>
        <v>34000</v>
      </c>
      <c r="D41" s="26">
        <v>0</v>
      </c>
      <c r="E41" s="44">
        <v>34000</v>
      </c>
      <c r="F41" s="57">
        <v>0</v>
      </c>
      <c r="G41" s="26">
        <v>0</v>
      </c>
      <c r="H41" s="26">
        <f t="shared" si="7"/>
        <v>34000</v>
      </c>
      <c r="I41" s="80">
        <f t="shared" si="8"/>
        <v>34000</v>
      </c>
      <c r="J41" s="23"/>
      <c r="K41" s="23"/>
      <c r="L41" s="11"/>
      <c r="M41" s="11"/>
      <c r="N41" s="11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2.75">
      <c r="A42" s="8" t="s">
        <v>36</v>
      </c>
      <c r="B42" s="8" t="s">
        <v>37</v>
      </c>
      <c r="C42" s="16">
        <f t="shared" si="5"/>
        <v>2000</v>
      </c>
      <c r="D42" s="26">
        <v>0</v>
      </c>
      <c r="E42" s="26">
        <v>2000</v>
      </c>
      <c r="F42" s="26">
        <v>0</v>
      </c>
      <c r="G42" s="26">
        <v>0</v>
      </c>
      <c r="H42" s="26">
        <f t="shared" si="7"/>
        <v>2000</v>
      </c>
      <c r="I42" s="80">
        <f t="shared" si="8"/>
        <v>2000</v>
      </c>
      <c r="J42" s="23"/>
      <c r="K42" s="10"/>
      <c r="L42" s="29"/>
      <c r="M42" s="11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12.75">
      <c r="A43" s="8" t="s">
        <v>39</v>
      </c>
      <c r="B43" s="8" t="s">
        <v>38</v>
      </c>
      <c r="C43" s="16">
        <f t="shared" si="5"/>
        <v>28000</v>
      </c>
      <c r="D43" s="26">
        <v>0</v>
      </c>
      <c r="E43" s="26">
        <v>28000</v>
      </c>
      <c r="F43" s="26">
        <v>0</v>
      </c>
      <c r="G43" s="26">
        <v>0</v>
      </c>
      <c r="H43" s="26">
        <f t="shared" si="7"/>
        <v>28000</v>
      </c>
      <c r="I43" s="80">
        <f t="shared" si="8"/>
        <v>28000</v>
      </c>
      <c r="J43" s="23"/>
      <c r="K43" s="10"/>
      <c r="L43" s="29"/>
      <c r="M43" s="11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2.75">
      <c r="A44" s="8" t="s">
        <v>68</v>
      </c>
      <c r="B44" s="8" t="s">
        <v>69</v>
      </c>
      <c r="C44" s="16">
        <f t="shared" si="5"/>
        <v>0</v>
      </c>
      <c r="D44" s="26">
        <v>0</v>
      </c>
      <c r="E44" s="26">
        <v>0</v>
      </c>
      <c r="F44" s="26">
        <v>0</v>
      </c>
      <c r="G44" s="26">
        <v>0</v>
      </c>
      <c r="H44" s="26">
        <f t="shared" si="7"/>
        <v>0</v>
      </c>
      <c r="I44" s="80">
        <f t="shared" si="8"/>
        <v>0</v>
      </c>
      <c r="J44" s="23"/>
      <c r="K44" s="10"/>
      <c r="L44" s="29"/>
      <c r="M44" s="11"/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11"/>
      <c r="AG44" s="11"/>
      <c r="AH44" s="30"/>
      <c r="AI44" s="11"/>
      <c r="AJ44"/>
      <c r="AK44"/>
    </row>
    <row r="45" spans="1:37" ht="12.75">
      <c r="A45" s="8" t="s">
        <v>40</v>
      </c>
      <c r="B45" s="8" t="s">
        <v>41</v>
      </c>
      <c r="C45" s="16">
        <f t="shared" si="5"/>
        <v>25500</v>
      </c>
      <c r="D45" s="26">
        <v>0</v>
      </c>
      <c r="E45" s="26">
        <v>25500</v>
      </c>
      <c r="F45" s="26">
        <v>0</v>
      </c>
      <c r="G45" s="26">
        <v>0</v>
      </c>
      <c r="H45" s="26">
        <f t="shared" si="7"/>
        <v>25500</v>
      </c>
      <c r="I45" s="80">
        <f t="shared" si="8"/>
        <v>25500</v>
      </c>
      <c r="J45" s="23"/>
      <c r="K45" s="10"/>
      <c r="L45" s="29"/>
      <c r="M45" s="11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F45" s="24"/>
      <c r="AG45" s="11"/>
      <c r="AH45" s="11"/>
      <c r="AI45" s="11"/>
      <c r="AJ45"/>
      <c r="AK45"/>
    </row>
    <row r="46" spans="1:37" ht="12.75">
      <c r="A46" s="8" t="s">
        <v>42</v>
      </c>
      <c r="B46" s="8" t="s">
        <v>43</v>
      </c>
      <c r="C46" s="16">
        <f t="shared" si="5"/>
        <v>4000</v>
      </c>
      <c r="D46" s="26">
        <v>0</v>
      </c>
      <c r="E46" s="26">
        <v>4000</v>
      </c>
      <c r="F46" s="26">
        <v>0</v>
      </c>
      <c r="G46" s="26">
        <v>0</v>
      </c>
      <c r="H46" s="26">
        <f t="shared" si="7"/>
        <v>4000</v>
      </c>
      <c r="I46" s="80">
        <f t="shared" si="8"/>
        <v>4000</v>
      </c>
      <c r="J46" s="23"/>
      <c r="K46" s="10"/>
      <c r="L46" s="29"/>
      <c r="M46" s="11"/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H46" s="11"/>
      <c r="AJ46"/>
      <c r="AK46"/>
    </row>
    <row r="47" spans="1:37" ht="12.75">
      <c r="A47" s="8" t="s">
        <v>44</v>
      </c>
      <c r="B47" s="8" t="s">
        <v>45</v>
      </c>
      <c r="C47" s="16">
        <f t="shared" si="5"/>
        <v>16000</v>
      </c>
      <c r="D47" s="26">
        <v>0</v>
      </c>
      <c r="E47" s="26">
        <v>16000</v>
      </c>
      <c r="F47" s="26">
        <v>0</v>
      </c>
      <c r="G47" s="26">
        <v>0</v>
      </c>
      <c r="H47" s="26">
        <f t="shared" si="7"/>
        <v>16000</v>
      </c>
      <c r="I47" s="80">
        <f t="shared" si="8"/>
        <v>16000</v>
      </c>
      <c r="J47" s="23"/>
      <c r="K47" s="10"/>
      <c r="L47" s="29"/>
      <c r="M47" s="11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35" t="s">
        <v>86</v>
      </c>
      <c r="B48" s="35" t="s">
        <v>94</v>
      </c>
      <c r="C48" s="16">
        <v>21000</v>
      </c>
      <c r="D48" s="26">
        <v>0</v>
      </c>
      <c r="E48" s="26">
        <v>10000</v>
      </c>
      <c r="F48" s="26">
        <v>2000</v>
      </c>
      <c r="G48" s="26">
        <v>10000</v>
      </c>
      <c r="H48" s="26">
        <f t="shared" si="7"/>
        <v>21000</v>
      </c>
      <c r="I48" s="80">
        <f t="shared" si="8"/>
        <v>21000</v>
      </c>
      <c r="J48" s="23"/>
      <c r="K48" s="10"/>
      <c r="L48" s="29"/>
      <c r="M48" s="11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35" t="s">
        <v>88</v>
      </c>
      <c r="B49" s="35" t="s">
        <v>263</v>
      </c>
      <c r="C49" s="16">
        <f t="shared" si="5"/>
        <v>13500</v>
      </c>
      <c r="D49" s="26">
        <v>0</v>
      </c>
      <c r="E49" s="26">
        <v>5500</v>
      </c>
      <c r="F49" s="26">
        <v>0</v>
      </c>
      <c r="G49" s="26">
        <v>8000</v>
      </c>
      <c r="H49" s="26">
        <f t="shared" si="7"/>
        <v>13500</v>
      </c>
      <c r="I49" s="80">
        <f t="shared" si="8"/>
        <v>13500</v>
      </c>
      <c r="J49" s="23"/>
      <c r="K49" s="10"/>
      <c r="L49" s="29"/>
      <c r="M49" s="11"/>
      <c r="N49" s="11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80</v>
      </c>
      <c r="B50" s="8" t="s">
        <v>81</v>
      </c>
      <c r="C50" s="16">
        <f>D50+E50+F50+G50</f>
        <v>7700</v>
      </c>
      <c r="D50" s="26">
        <v>0</v>
      </c>
      <c r="E50" s="26">
        <v>7700</v>
      </c>
      <c r="F50" s="26">
        <v>0</v>
      </c>
      <c r="G50" s="26">
        <v>0</v>
      </c>
      <c r="H50" s="26">
        <f t="shared" si="7"/>
        <v>7700</v>
      </c>
      <c r="I50" s="80">
        <f t="shared" si="8"/>
        <v>7700</v>
      </c>
      <c r="J50" s="23"/>
      <c r="K50" s="178"/>
      <c r="L50" s="29"/>
      <c r="M50" s="11"/>
      <c r="N50" s="11"/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2.75">
      <c r="A51" s="8" t="s">
        <v>46</v>
      </c>
      <c r="B51" s="8" t="s">
        <v>47</v>
      </c>
      <c r="C51" s="16">
        <f t="shared" si="5"/>
        <v>7000</v>
      </c>
      <c r="D51" s="26">
        <v>0</v>
      </c>
      <c r="E51" s="26">
        <v>7000</v>
      </c>
      <c r="F51" s="26">
        <v>0</v>
      </c>
      <c r="G51" s="26">
        <v>0</v>
      </c>
      <c r="H51" s="26">
        <f t="shared" si="7"/>
        <v>7000</v>
      </c>
      <c r="I51" s="80">
        <f t="shared" si="8"/>
        <v>7000</v>
      </c>
      <c r="J51" s="23"/>
      <c r="K51" s="179"/>
      <c r="L51" s="24"/>
      <c r="M51" s="11"/>
      <c r="N51" s="11"/>
      <c r="O51" s="11"/>
      <c r="P51" s="11"/>
      <c r="Q51" s="11"/>
      <c r="R51" s="11"/>
      <c r="S51" s="11"/>
      <c r="Z51" s="19"/>
      <c r="AA51" s="11"/>
      <c r="AB51" s="11"/>
      <c r="AC51" s="11"/>
      <c r="AD51" s="11"/>
      <c r="AE51" s="11"/>
      <c r="AF51" s="24"/>
      <c r="AG51" s="11"/>
      <c r="AH51" s="11"/>
      <c r="AJ51"/>
      <c r="AK51"/>
    </row>
    <row r="52" spans="1:37" ht="12.75">
      <c r="A52" s="8" t="s">
        <v>48</v>
      </c>
      <c r="B52" s="8" t="s">
        <v>49</v>
      </c>
      <c r="C52" s="16">
        <f t="shared" si="5"/>
        <v>1500</v>
      </c>
      <c r="D52" s="26">
        <v>0</v>
      </c>
      <c r="E52" s="26">
        <v>1500</v>
      </c>
      <c r="F52" s="26">
        <v>0</v>
      </c>
      <c r="G52" s="26">
        <v>0</v>
      </c>
      <c r="H52" s="26">
        <f t="shared" si="7"/>
        <v>1500</v>
      </c>
      <c r="I52" s="80">
        <f t="shared" si="8"/>
        <v>1500</v>
      </c>
      <c r="J52" s="23"/>
      <c r="K52" s="23"/>
      <c r="L52" s="11"/>
      <c r="M52" s="11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89</v>
      </c>
      <c r="B53" s="8" t="s">
        <v>90</v>
      </c>
      <c r="C53" s="16">
        <f t="shared" si="5"/>
        <v>1500</v>
      </c>
      <c r="D53" s="26">
        <v>0</v>
      </c>
      <c r="E53" s="26">
        <v>1500</v>
      </c>
      <c r="F53" s="26">
        <v>0</v>
      </c>
      <c r="G53" s="26">
        <v>0</v>
      </c>
      <c r="H53" s="26">
        <f t="shared" si="7"/>
        <v>1500</v>
      </c>
      <c r="I53" s="80">
        <f t="shared" si="8"/>
        <v>1500</v>
      </c>
      <c r="J53" s="23"/>
      <c r="K53" s="23"/>
      <c r="L53" s="11"/>
      <c r="M53" s="11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50</v>
      </c>
      <c r="B54" s="8" t="s">
        <v>70</v>
      </c>
      <c r="C54" s="16">
        <f t="shared" si="5"/>
        <v>21000</v>
      </c>
      <c r="D54" s="26">
        <v>0</v>
      </c>
      <c r="E54" s="26">
        <v>20000</v>
      </c>
      <c r="F54" s="26">
        <v>1000</v>
      </c>
      <c r="G54" s="26">
        <v>0</v>
      </c>
      <c r="H54" s="26">
        <f t="shared" si="7"/>
        <v>21000</v>
      </c>
      <c r="I54" s="80">
        <f t="shared" si="8"/>
        <v>21000</v>
      </c>
      <c r="J54" s="23"/>
      <c r="K54" s="23"/>
      <c r="L54" s="11"/>
      <c r="M54" s="11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76</v>
      </c>
      <c r="B55" s="8" t="s">
        <v>77</v>
      </c>
      <c r="C55" s="18">
        <f aca="true" t="shared" si="9" ref="C55:H55">C56+C57</f>
        <v>4700</v>
      </c>
      <c r="D55" s="45">
        <f t="shared" si="9"/>
        <v>0</v>
      </c>
      <c r="E55" s="18">
        <f t="shared" si="9"/>
        <v>4700</v>
      </c>
      <c r="F55" s="45">
        <f t="shared" si="9"/>
        <v>0</v>
      </c>
      <c r="G55" s="45">
        <f t="shared" si="9"/>
        <v>0</v>
      </c>
      <c r="H55" s="190">
        <f t="shared" si="9"/>
        <v>4700</v>
      </c>
      <c r="I55" s="241">
        <f>H55</f>
        <v>4700</v>
      </c>
      <c r="J55" s="23"/>
      <c r="K55" s="23"/>
      <c r="L55" s="11"/>
      <c r="M55" s="11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62</v>
      </c>
      <c r="B56" s="8" t="s">
        <v>63</v>
      </c>
      <c r="C56" s="7">
        <f>D56+E56+F56+G56</f>
        <v>4500</v>
      </c>
      <c r="D56" s="26">
        <v>0</v>
      </c>
      <c r="E56" s="26">
        <v>4500</v>
      </c>
      <c r="F56" s="26">
        <v>0</v>
      </c>
      <c r="G56" s="26">
        <v>0</v>
      </c>
      <c r="H56" s="34">
        <f>C56</f>
        <v>4500</v>
      </c>
      <c r="I56" s="80">
        <f>H56</f>
        <v>4500</v>
      </c>
      <c r="J56" s="23"/>
      <c r="K56" s="23"/>
      <c r="L56" s="11"/>
      <c r="M56" s="11"/>
      <c r="N56" s="11"/>
      <c r="O56" s="11"/>
      <c r="P56" s="11"/>
      <c r="Q56" s="11"/>
      <c r="R56" s="11"/>
      <c r="S56" s="11"/>
      <c r="AJ56"/>
      <c r="AK56"/>
    </row>
    <row r="57" spans="1:37" ht="12.75">
      <c r="A57" s="8" t="s">
        <v>66</v>
      </c>
      <c r="B57" s="8" t="s">
        <v>67</v>
      </c>
      <c r="C57" s="7">
        <f>D57+E57+F57+G57</f>
        <v>200</v>
      </c>
      <c r="D57" s="26">
        <v>0</v>
      </c>
      <c r="E57" s="26">
        <v>200</v>
      </c>
      <c r="F57" s="26">
        <v>0</v>
      </c>
      <c r="G57" s="26">
        <v>0</v>
      </c>
      <c r="H57" s="34">
        <f>C57</f>
        <v>200</v>
      </c>
      <c r="I57" s="80">
        <f>H57</f>
        <v>200</v>
      </c>
      <c r="J57" s="23"/>
      <c r="K57" s="23"/>
      <c r="L57" s="11"/>
      <c r="M57" s="11"/>
      <c r="N57" s="11"/>
      <c r="O57" s="11"/>
      <c r="P57" s="11"/>
      <c r="Q57" s="11"/>
      <c r="R57" s="11"/>
      <c r="S57" s="11"/>
      <c r="AJ57"/>
      <c r="AK57"/>
    </row>
    <row r="58" spans="1:37" ht="12.75">
      <c r="A58" s="35" t="s">
        <v>298</v>
      </c>
      <c r="B58" s="77" t="s">
        <v>299</v>
      </c>
      <c r="C58" s="18">
        <f aca="true" t="shared" si="10" ref="C58:H58">C59+C60</f>
        <v>110000</v>
      </c>
      <c r="D58" s="45">
        <f>D59+D60</f>
        <v>0</v>
      </c>
      <c r="E58" s="18">
        <f t="shared" si="10"/>
        <v>110000</v>
      </c>
      <c r="F58" s="45">
        <f>F59+F60</f>
        <v>0</v>
      </c>
      <c r="G58" s="45">
        <f>G59+G60</f>
        <v>0</v>
      </c>
      <c r="H58" s="190">
        <f t="shared" si="10"/>
        <v>110000</v>
      </c>
      <c r="I58" s="241">
        <f t="shared" si="8"/>
        <v>110000</v>
      </c>
      <c r="J58" s="23"/>
      <c r="K58" s="23"/>
      <c r="L58" s="11"/>
      <c r="M58" s="11"/>
      <c r="N58" s="11"/>
      <c r="O58" s="11"/>
      <c r="P58" s="11"/>
      <c r="Q58" s="11"/>
      <c r="R58" s="11"/>
      <c r="S58" s="11"/>
      <c r="AJ58"/>
      <c r="AK58"/>
    </row>
    <row r="59" spans="1:37" ht="12.75">
      <c r="A59" s="35" t="s">
        <v>301</v>
      </c>
      <c r="B59" s="77" t="s">
        <v>300</v>
      </c>
      <c r="C59" s="7">
        <f>D59+E59+F59+G59</f>
        <v>110000</v>
      </c>
      <c r="D59" s="26">
        <v>0</v>
      </c>
      <c r="E59" s="26">
        <v>110000</v>
      </c>
      <c r="F59" s="26">
        <v>0</v>
      </c>
      <c r="G59" s="26">
        <v>0</v>
      </c>
      <c r="H59" s="34">
        <f>C59</f>
        <v>110000</v>
      </c>
      <c r="I59" s="80">
        <f t="shared" si="8"/>
        <v>110000</v>
      </c>
      <c r="J59" s="23"/>
      <c r="K59" s="23"/>
      <c r="L59" s="11"/>
      <c r="M59" s="11"/>
      <c r="N59" s="11"/>
      <c r="O59" s="11"/>
      <c r="P59" s="11"/>
      <c r="Q59" s="11"/>
      <c r="R59" s="11"/>
      <c r="S59" s="11"/>
      <c r="AJ59"/>
      <c r="AK59"/>
    </row>
    <row r="60" spans="1:37" ht="12.75">
      <c r="A60" s="8"/>
      <c r="B60" s="8"/>
      <c r="C60" s="7">
        <f>D60+E60+F60+G60</f>
        <v>0</v>
      </c>
      <c r="D60" s="26">
        <v>0</v>
      </c>
      <c r="E60" s="26">
        <v>0</v>
      </c>
      <c r="F60" s="26">
        <v>0</v>
      </c>
      <c r="G60" s="26">
        <v>0</v>
      </c>
      <c r="H60" s="34">
        <f>C60</f>
        <v>0</v>
      </c>
      <c r="I60" s="80">
        <f t="shared" si="8"/>
        <v>0</v>
      </c>
      <c r="J60" s="23"/>
      <c r="K60" s="23"/>
      <c r="L60" s="11"/>
      <c r="M60" s="11"/>
      <c r="N60" s="11"/>
      <c r="O60" s="11"/>
      <c r="P60" s="11"/>
      <c r="Q60" s="11"/>
      <c r="R60" s="11"/>
      <c r="S60" s="11"/>
      <c r="AJ60"/>
      <c r="AK60"/>
    </row>
    <row r="61" spans="1:37" ht="12.75">
      <c r="A61" s="10"/>
      <c r="B61" s="10"/>
      <c r="C61" s="11"/>
      <c r="D61" s="23"/>
      <c r="E61" s="23"/>
      <c r="F61" s="23"/>
      <c r="G61" s="23"/>
      <c r="H61" s="23"/>
      <c r="I61" s="23"/>
      <c r="J61" s="23"/>
      <c r="K61" s="46"/>
      <c r="L61" s="11"/>
      <c r="M61" s="11"/>
      <c r="N61" s="11"/>
      <c r="O61" s="11"/>
      <c r="P61" s="11"/>
      <c r="Q61" s="11"/>
      <c r="R61" s="11"/>
      <c r="S61" s="11"/>
      <c r="AI61"/>
      <c r="AJ61"/>
      <c r="AK61"/>
    </row>
    <row r="62" spans="5:37" ht="12.75">
      <c r="E62" s="42"/>
      <c r="G62" s="42"/>
      <c r="H62" s="42"/>
      <c r="I62" s="23"/>
      <c r="J62" s="23"/>
      <c r="K62" s="46"/>
      <c r="L62" s="11"/>
      <c r="M62" s="11"/>
      <c r="N62" s="11"/>
      <c r="O62" s="11"/>
      <c r="P62" s="11"/>
      <c r="Q62" s="11"/>
      <c r="R62" s="11"/>
      <c r="S62" s="11"/>
      <c r="AI62"/>
      <c r="AJ62"/>
      <c r="AK62"/>
    </row>
    <row r="63" spans="1:37" ht="12.75">
      <c r="A63" s="6" t="s">
        <v>52</v>
      </c>
      <c r="B63" s="6" t="s">
        <v>60</v>
      </c>
      <c r="C63" s="13">
        <f aca="true" t="shared" si="11" ref="C63:H63">C64</f>
        <v>350000</v>
      </c>
      <c r="D63" s="43">
        <f t="shared" si="11"/>
        <v>115000</v>
      </c>
      <c r="E63" s="43">
        <f t="shared" si="11"/>
        <v>200000</v>
      </c>
      <c r="F63" s="43">
        <f t="shared" si="11"/>
        <v>0</v>
      </c>
      <c r="G63" s="43">
        <f t="shared" si="11"/>
        <v>35000</v>
      </c>
      <c r="H63" s="43">
        <f t="shared" si="11"/>
        <v>350000</v>
      </c>
      <c r="I63" s="43">
        <f>H63</f>
        <v>350000</v>
      </c>
      <c r="J63" s="28"/>
      <c r="K63" s="28"/>
      <c r="L63" s="14"/>
      <c r="M63" s="14"/>
      <c r="N63" s="14"/>
      <c r="O63" s="14"/>
      <c r="P63" s="14"/>
      <c r="Q63" s="14"/>
      <c r="R63" s="14"/>
      <c r="S63" s="11"/>
      <c r="AI63"/>
      <c r="AJ63"/>
      <c r="AK63"/>
    </row>
    <row r="64" spans="1:37" ht="12.75">
      <c r="A64" s="8" t="s">
        <v>53</v>
      </c>
      <c r="B64" s="8" t="s">
        <v>82</v>
      </c>
      <c r="C64" s="16">
        <f>C65+C66+C67+C68+C69+C70</f>
        <v>350000</v>
      </c>
      <c r="D64" s="16">
        <f aca="true" t="shared" si="12" ref="D64:I64">D65+D66+D67+D68+D69+D70</f>
        <v>115000</v>
      </c>
      <c r="E64" s="16">
        <f t="shared" si="12"/>
        <v>200000</v>
      </c>
      <c r="F64" s="16">
        <f t="shared" si="12"/>
        <v>0</v>
      </c>
      <c r="G64" s="16">
        <f t="shared" si="12"/>
        <v>35000</v>
      </c>
      <c r="H64" s="16">
        <f t="shared" si="12"/>
        <v>350000</v>
      </c>
      <c r="I64" s="16">
        <f t="shared" si="12"/>
        <v>350000</v>
      </c>
      <c r="J64" s="23"/>
      <c r="K64" s="23"/>
      <c r="L64" s="11"/>
      <c r="N64" s="15"/>
      <c r="O64" s="14"/>
      <c r="P64" s="11"/>
      <c r="Q64" s="11"/>
      <c r="R64" s="11"/>
      <c r="S64" s="11"/>
      <c r="AI64"/>
      <c r="AJ64"/>
      <c r="AK64"/>
    </row>
    <row r="65" spans="1:37" ht="12.75">
      <c r="A65" s="8" t="s">
        <v>54</v>
      </c>
      <c r="B65" s="8" t="s">
        <v>55</v>
      </c>
      <c r="C65" s="16">
        <f aca="true" t="shared" si="13" ref="C65:C70">D65+E65+F65+G65</f>
        <v>10000</v>
      </c>
      <c r="D65" s="26">
        <v>0</v>
      </c>
      <c r="E65" s="26">
        <v>0</v>
      </c>
      <c r="F65" s="26">
        <v>0</v>
      </c>
      <c r="G65" s="26">
        <v>10000</v>
      </c>
      <c r="H65" s="26">
        <f aca="true" t="shared" si="14" ref="H65:H70">C65</f>
        <v>10000</v>
      </c>
      <c r="I65" s="34">
        <f aca="true" t="shared" si="15" ref="I65:I70">H65</f>
        <v>10000</v>
      </c>
      <c r="J65" s="23"/>
      <c r="K65" s="23"/>
      <c r="L65" s="11"/>
      <c r="M65" s="11"/>
      <c r="N65" s="15"/>
      <c r="O65" s="14"/>
      <c r="P65" s="11"/>
      <c r="Q65" s="11"/>
      <c r="R65" s="11"/>
      <c r="S65" s="11"/>
      <c r="AI65"/>
      <c r="AJ65"/>
      <c r="AK65"/>
    </row>
    <row r="66" spans="1:37" ht="12.75">
      <c r="A66" s="8" t="s">
        <v>58</v>
      </c>
      <c r="B66" s="8" t="s">
        <v>56</v>
      </c>
      <c r="C66" s="16">
        <f t="shared" si="13"/>
        <v>0</v>
      </c>
      <c r="D66" s="26">
        <v>0</v>
      </c>
      <c r="E66" s="26">
        <v>0</v>
      </c>
      <c r="F66" s="26">
        <v>0</v>
      </c>
      <c r="G66" s="26">
        <v>0</v>
      </c>
      <c r="H66" s="26">
        <f t="shared" si="14"/>
        <v>0</v>
      </c>
      <c r="I66" s="34">
        <f t="shared" si="15"/>
        <v>0</v>
      </c>
      <c r="J66" s="23"/>
      <c r="K66" s="23"/>
      <c r="L66" s="11"/>
      <c r="N66" s="11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1:37" ht="12.75">
      <c r="A67" s="22" t="s">
        <v>302</v>
      </c>
      <c r="B67" s="243" t="s">
        <v>303</v>
      </c>
      <c r="C67" s="16">
        <f t="shared" si="13"/>
        <v>200000</v>
      </c>
      <c r="D67" s="26">
        <v>0</v>
      </c>
      <c r="E67" s="26">
        <v>200000</v>
      </c>
      <c r="F67" s="26">
        <v>0</v>
      </c>
      <c r="G67" s="26">
        <v>0</v>
      </c>
      <c r="H67" s="26">
        <f t="shared" si="14"/>
        <v>200000</v>
      </c>
      <c r="I67" s="34">
        <f>H67</f>
        <v>200000</v>
      </c>
      <c r="J67" s="23"/>
      <c r="K67" s="23"/>
      <c r="L67" s="11"/>
      <c r="N67" s="11"/>
      <c r="O67" s="14"/>
      <c r="P67" s="11"/>
      <c r="Q67" s="11"/>
      <c r="R67" s="11"/>
      <c r="S67" s="11"/>
      <c r="Z67" s="19"/>
      <c r="AA67" s="11"/>
      <c r="AB67" s="11"/>
      <c r="AC67" s="11"/>
      <c r="AD67" s="11"/>
      <c r="AE67" s="11"/>
      <c r="AF67" s="11"/>
      <c r="AG67" s="11"/>
      <c r="AH67" s="11"/>
      <c r="AI67"/>
      <c r="AJ67"/>
      <c r="AK67"/>
    </row>
    <row r="68" spans="1:37" ht="12.75">
      <c r="A68" s="22" t="s">
        <v>92</v>
      </c>
      <c r="B68" s="22" t="s">
        <v>93</v>
      </c>
      <c r="C68" s="16">
        <f t="shared" si="13"/>
        <v>20000</v>
      </c>
      <c r="D68" s="47">
        <v>0</v>
      </c>
      <c r="E68" s="47">
        <v>0</v>
      </c>
      <c r="F68" s="47">
        <v>0</v>
      </c>
      <c r="G68" s="26">
        <v>20000</v>
      </c>
      <c r="H68" s="26">
        <f t="shared" si="14"/>
        <v>20000</v>
      </c>
      <c r="I68" s="34">
        <f t="shared" si="15"/>
        <v>20000</v>
      </c>
      <c r="J68" s="23"/>
      <c r="K68" s="23"/>
      <c r="L68" s="11"/>
      <c r="N68" s="11"/>
      <c r="O68" s="14"/>
      <c r="P68" s="11"/>
      <c r="Q68" s="11"/>
      <c r="R68" s="11"/>
      <c r="S68" s="11"/>
      <c r="Z68" s="19"/>
      <c r="AA68" s="11"/>
      <c r="AB68" s="11"/>
      <c r="AC68" s="11"/>
      <c r="AD68" s="11"/>
      <c r="AE68" s="11"/>
      <c r="AF68" s="11"/>
      <c r="AG68" s="11"/>
      <c r="AH68" s="11"/>
      <c r="AI68"/>
      <c r="AJ68"/>
      <c r="AK68"/>
    </row>
    <row r="69" spans="1:37" ht="12.75">
      <c r="A69" s="22" t="s">
        <v>57</v>
      </c>
      <c r="B69" s="22" t="s">
        <v>59</v>
      </c>
      <c r="C69" s="16">
        <f t="shared" si="13"/>
        <v>120000</v>
      </c>
      <c r="D69" s="47">
        <v>115000</v>
      </c>
      <c r="E69" s="47">
        <v>0</v>
      </c>
      <c r="F69" s="47">
        <v>0</v>
      </c>
      <c r="G69" s="26">
        <v>5000</v>
      </c>
      <c r="H69" s="26">
        <f t="shared" si="14"/>
        <v>120000</v>
      </c>
      <c r="I69" s="34">
        <f t="shared" si="15"/>
        <v>120000</v>
      </c>
      <c r="J69" s="23"/>
      <c r="K69" s="23"/>
      <c r="L69" s="11"/>
      <c r="M69" s="11"/>
      <c r="N69" s="15"/>
      <c r="O69" s="14"/>
      <c r="P69" s="11"/>
      <c r="Q69" s="11"/>
      <c r="R69" s="11"/>
      <c r="S69" s="11"/>
      <c r="Z69" s="19"/>
      <c r="AA69" s="11"/>
      <c r="AB69" s="11"/>
      <c r="AC69" s="11"/>
      <c r="AD69" s="11"/>
      <c r="AE69" s="11"/>
      <c r="AF69" s="11"/>
      <c r="AG69" s="11"/>
      <c r="AH69" s="11"/>
      <c r="AI69"/>
      <c r="AJ69"/>
      <c r="AK69"/>
    </row>
    <row r="70" spans="1:37" ht="12.75">
      <c r="A70" s="8" t="s">
        <v>74</v>
      </c>
      <c r="B70" s="8" t="s">
        <v>75</v>
      </c>
      <c r="C70" s="16">
        <f t="shared" si="13"/>
        <v>0</v>
      </c>
      <c r="D70" s="26">
        <v>0</v>
      </c>
      <c r="E70" s="26">
        <v>0</v>
      </c>
      <c r="F70" s="26">
        <v>0</v>
      </c>
      <c r="G70" s="26">
        <v>0</v>
      </c>
      <c r="H70" s="26">
        <f t="shared" si="14"/>
        <v>0</v>
      </c>
      <c r="I70" s="34">
        <f t="shared" si="15"/>
        <v>0</v>
      </c>
      <c r="J70" s="23"/>
      <c r="K70" s="23"/>
      <c r="L70" s="11"/>
      <c r="M70" s="11"/>
      <c r="N70" s="15"/>
      <c r="O70" s="14"/>
      <c r="P70" s="11"/>
      <c r="Q70" s="11"/>
      <c r="R70" s="11"/>
      <c r="S70" s="11"/>
      <c r="Z70" s="19"/>
      <c r="AA70" s="11"/>
      <c r="AB70" s="11"/>
      <c r="AC70" s="11"/>
      <c r="AD70" s="11"/>
      <c r="AE70" s="11"/>
      <c r="AF70" s="11"/>
      <c r="AG70" s="11"/>
      <c r="AH70" s="11"/>
      <c r="AI70"/>
      <c r="AJ70"/>
      <c r="AK70"/>
    </row>
    <row r="71" spans="5:37" ht="12.75">
      <c r="E71" s="42"/>
      <c r="G71" s="42"/>
      <c r="H71" s="42"/>
      <c r="I71" s="42"/>
      <c r="J71" s="42"/>
      <c r="K71" s="23"/>
      <c r="L71" s="11"/>
      <c r="N71" s="11"/>
      <c r="AI71"/>
      <c r="AJ71"/>
      <c r="AK71"/>
    </row>
    <row r="72" spans="5:37" ht="12.75">
      <c r="E72" s="42"/>
      <c r="G72" s="42"/>
      <c r="H72" s="42"/>
      <c r="I72" s="42"/>
      <c r="J72" s="42"/>
      <c r="K72" s="23"/>
      <c r="L72" s="11"/>
      <c r="N72" s="11"/>
      <c r="AI72"/>
      <c r="AJ72"/>
      <c r="AK72"/>
    </row>
    <row r="73" spans="1:37" ht="12.75">
      <c r="A73" s="76" t="s">
        <v>315</v>
      </c>
      <c r="B73" s="75"/>
      <c r="C73" s="11"/>
      <c r="D73" s="23"/>
      <c r="E73" s="23"/>
      <c r="F73" s="23"/>
      <c r="G73" s="42"/>
      <c r="H73" s="42"/>
      <c r="I73" s="42"/>
      <c r="J73" s="42"/>
      <c r="K73" s="23"/>
      <c r="L73" s="11"/>
      <c r="AI73"/>
      <c r="AJ73"/>
      <c r="AK73"/>
    </row>
    <row r="74" spans="1:37" ht="12.75">
      <c r="A74" s="76" t="s">
        <v>316</v>
      </c>
      <c r="B74" s="75"/>
      <c r="C74" s="11"/>
      <c r="D74" s="23"/>
      <c r="E74" s="23"/>
      <c r="F74" s="23"/>
      <c r="G74" s="23"/>
      <c r="H74" s="23"/>
      <c r="I74" s="23"/>
      <c r="J74" s="23"/>
      <c r="K74" s="23"/>
      <c r="L74" s="11"/>
      <c r="AI74"/>
      <c r="AJ74"/>
      <c r="AK74"/>
    </row>
    <row r="75" spans="1:37" ht="12.75">
      <c r="A75" s="76" t="s">
        <v>317</v>
      </c>
      <c r="B75" s="75"/>
      <c r="C75" s="11"/>
      <c r="D75" s="23"/>
      <c r="E75" s="23"/>
      <c r="F75" s="23"/>
      <c r="G75" s="23"/>
      <c r="H75" s="23"/>
      <c r="I75" s="23"/>
      <c r="J75" s="23"/>
      <c r="K75" s="23"/>
      <c r="L75" s="11"/>
      <c r="AI75"/>
      <c r="AJ75"/>
      <c r="AK75"/>
    </row>
    <row r="76" spans="1:37" ht="12.75">
      <c r="A76" s="242"/>
      <c r="B76" s="75"/>
      <c r="C76" s="11"/>
      <c r="D76" s="23"/>
      <c r="E76" s="23"/>
      <c r="F76" s="23"/>
      <c r="G76" s="23"/>
      <c r="H76" s="23"/>
      <c r="I76" s="23"/>
      <c r="J76" s="23"/>
      <c r="K76" s="23"/>
      <c r="L76" s="11"/>
      <c r="AI76"/>
      <c r="AJ76"/>
      <c r="AK76"/>
    </row>
    <row r="77" spans="3:37" ht="12.75">
      <c r="C77" s="11"/>
      <c r="E77" s="31"/>
      <c r="F77" s="31"/>
      <c r="G77" s="42"/>
      <c r="H77" s="42"/>
      <c r="I77" s="42"/>
      <c r="J77" s="42"/>
      <c r="K77" s="23"/>
      <c r="L77" s="11"/>
      <c r="AI77"/>
      <c r="AJ77"/>
      <c r="AK77"/>
    </row>
    <row r="78" spans="1:11" ht="15">
      <c r="A78" s="10"/>
      <c r="B78" s="10"/>
      <c r="C78" s="11"/>
      <c r="D78" s="23"/>
      <c r="E78" s="51"/>
      <c r="F78" s="23"/>
      <c r="G78" s="23"/>
      <c r="H78" s="23"/>
      <c r="I78" s="42"/>
      <c r="J78" s="42"/>
      <c r="K78" s="42"/>
    </row>
    <row r="79" spans="1:11" ht="12.75">
      <c r="A79" s="10"/>
      <c r="B79" s="10"/>
      <c r="C79" s="11"/>
      <c r="D79" s="23"/>
      <c r="E79" s="23"/>
      <c r="F79" s="23"/>
      <c r="G79" s="23"/>
      <c r="H79" s="42"/>
      <c r="I79" s="42"/>
      <c r="J79" s="42"/>
      <c r="K79" s="42"/>
    </row>
    <row r="80" spans="1:11" ht="15">
      <c r="A80" s="10"/>
      <c r="B80" s="10"/>
      <c r="C80" s="11"/>
      <c r="D80" s="23"/>
      <c r="E80" s="51" t="s">
        <v>226</v>
      </c>
      <c r="F80" s="23"/>
      <c r="G80" s="23"/>
      <c r="H80" s="42"/>
      <c r="I80" s="42"/>
      <c r="J80" s="42"/>
      <c r="K80" s="42"/>
    </row>
    <row r="81" spans="1:11" ht="15">
      <c r="A81" s="10"/>
      <c r="B81" s="10"/>
      <c r="C81" s="11"/>
      <c r="D81" s="23"/>
      <c r="E81" s="51" t="s">
        <v>309</v>
      </c>
      <c r="F81" s="23"/>
      <c r="G81" s="23"/>
      <c r="H81" s="42"/>
      <c r="I81" s="42"/>
      <c r="J81" s="42"/>
      <c r="K81" s="42"/>
    </row>
    <row r="82" spans="4:11" ht="12.75">
      <c r="D82" s="23"/>
      <c r="E82" s="23"/>
      <c r="F82" s="23"/>
      <c r="G82" s="42"/>
      <c r="H82" s="42"/>
      <c r="I82" s="42"/>
      <c r="J82" s="42"/>
      <c r="K82" s="42"/>
    </row>
    <row r="83" spans="4:11" ht="12.75">
      <c r="D83" s="23"/>
      <c r="E83" s="23"/>
      <c r="F83" s="23"/>
      <c r="G83" s="42"/>
      <c r="H83" s="42"/>
      <c r="I83" s="42"/>
      <c r="J83" s="42"/>
      <c r="K83" s="42"/>
    </row>
    <row r="84" spans="4:11" ht="15.75">
      <c r="D84" s="50"/>
      <c r="E84" s="27"/>
      <c r="F84" s="27"/>
      <c r="G84" s="42"/>
      <c r="H84" s="42"/>
      <c r="I84" s="42"/>
      <c r="J84" s="42"/>
      <c r="K84" s="42"/>
    </row>
    <row r="85" spans="4:11" ht="12.75">
      <c r="D85" s="28"/>
      <c r="E85" s="28"/>
      <c r="F85" s="28"/>
      <c r="G85" s="42"/>
      <c r="H85" s="42"/>
      <c r="I85" s="42"/>
      <c r="J85" s="42"/>
      <c r="K85" s="42"/>
    </row>
    <row r="86" spans="4:11" ht="12.75">
      <c r="D86" s="38"/>
      <c r="E86" s="40"/>
      <c r="F86" s="28"/>
      <c r="G86" s="42"/>
      <c r="H86" s="42"/>
      <c r="I86" s="42"/>
      <c r="J86" s="42"/>
      <c r="K86" s="42"/>
    </row>
    <row r="87" spans="4:11" ht="12.75">
      <c r="D87" s="38"/>
      <c r="E87" s="40"/>
      <c r="F87" s="28"/>
      <c r="G87" s="42"/>
      <c r="H87" s="42"/>
      <c r="I87" s="42"/>
      <c r="J87" s="42"/>
      <c r="K87" s="42"/>
    </row>
    <row r="88" spans="1:37" s="3" customFormat="1" ht="12.75">
      <c r="A88" s="1"/>
      <c r="B88" s="1"/>
      <c r="D88" s="38"/>
      <c r="E88" s="40"/>
      <c r="F88" s="28"/>
      <c r="G88" s="42"/>
      <c r="H88" s="42"/>
      <c r="I88" s="42"/>
      <c r="J88" s="42"/>
      <c r="K88" s="42"/>
      <c r="W88"/>
      <c r="X88"/>
      <c r="Y88"/>
      <c r="Z88"/>
      <c r="AK88" s="17"/>
    </row>
    <row r="89" spans="1:37" s="3" customFormat="1" ht="12.75">
      <c r="A89" s="1"/>
      <c r="B89" s="1"/>
      <c r="D89" s="38"/>
      <c r="E89" s="40"/>
      <c r="F89" s="28"/>
      <c r="G89" s="42"/>
      <c r="H89" s="42"/>
      <c r="I89" s="42"/>
      <c r="J89" s="42"/>
      <c r="K89" s="42"/>
      <c r="W89"/>
      <c r="X89"/>
      <c r="Y89"/>
      <c r="Z89"/>
      <c r="AK89" s="17"/>
    </row>
    <row r="90" spans="1:37" s="3" customFormat="1" ht="12.75">
      <c r="A90" s="1"/>
      <c r="B90" s="1"/>
      <c r="D90" s="38"/>
      <c r="E90" s="29"/>
      <c r="F90" s="28"/>
      <c r="W90"/>
      <c r="X90"/>
      <c r="Y90"/>
      <c r="Z90"/>
      <c r="AK90" s="17"/>
    </row>
    <row r="91" spans="1:37" s="3" customFormat="1" ht="12.75">
      <c r="A91" s="1"/>
      <c r="B91" s="1"/>
      <c r="D91" s="38"/>
      <c r="E91" s="29"/>
      <c r="F91" s="28"/>
      <c r="W91"/>
      <c r="X91"/>
      <c r="Y91"/>
      <c r="Z91"/>
      <c r="AK91" s="17"/>
    </row>
    <row r="92" spans="1:37" s="3" customFormat="1" ht="12.75">
      <c r="A92" s="1"/>
      <c r="B92" s="1"/>
      <c r="D92" s="38"/>
      <c r="E92" s="29"/>
      <c r="F92" s="28"/>
      <c r="W92"/>
      <c r="X92"/>
      <c r="Y92"/>
      <c r="Z92"/>
      <c r="AK92" s="17"/>
    </row>
    <row r="93" spans="1:37" s="3" customFormat="1" ht="12.75">
      <c r="A93" s="1"/>
      <c r="B93" s="1"/>
      <c r="D93" s="23"/>
      <c r="E93" s="11"/>
      <c r="F93" s="23"/>
      <c r="W93"/>
      <c r="X93"/>
      <c r="Y93"/>
      <c r="Z93"/>
      <c r="AK93" s="17"/>
    </row>
    <row r="94" spans="4:6" ht="12.75">
      <c r="D94" s="23"/>
      <c r="E94" s="11"/>
      <c r="F94" s="23"/>
    </row>
    <row r="95" spans="4:6" ht="12.75">
      <c r="D95" s="23"/>
      <c r="E95" s="11"/>
      <c r="F95" s="23"/>
    </row>
    <row r="96" spans="4:6" ht="15.75">
      <c r="D96" s="50"/>
      <c r="E96" s="27"/>
      <c r="F96" s="23"/>
    </row>
    <row r="97" spans="4:6" ht="12.75">
      <c r="D97" s="28"/>
      <c r="E97" s="28"/>
      <c r="F97" s="23"/>
    </row>
    <row r="98" spans="4:6" ht="12.75">
      <c r="D98" s="38"/>
      <c r="E98" s="40"/>
      <c r="F98" s="23"/>
    </row>
    <row r="99" spans="4:6" ht="12.75">
      <c r="D99" s="38"/>
      <c r="E99" s="40"/>
      <c r="F99" s="23"/>
    </row>
    <row r="100" spans="4:6" ht="12.75">
      <c r="D100" s="38"/>
      <c r="E100" s="40"/>
      <c r="F100" s="23"/>
    </row>
    <row r="101" spans="4:6" ht="12.75">
      <c r="D101" s="38"/>
      <c r="E101" s="40"/>
      <c r="F101" s="23"/>
    </row>
    <row r="102" spans="4:6" ht="12.75">
      <c r="D102" s="38"/>
      <c r="E102" s="29"/>
      <c r="F102" s="23"/>
    </row>
    <row r="103" spans="4:6" ht="12.75">
      <c r="D103" s="38"/>
      <c r="E103" s="29"/>
      <c r="F103" s="23"/>
    </row>
    <row r="104" spans="4:6" ht="12.75">
      <c r="D104" s="38"/>
      <c r="E104" s="29"/>
      <c r="F104" s="23"/>
    </row>
  </sheetData>
  <sheetProtection/>
  <mergeCells count="2">
    <mergeCell ref="B2:D2"/>
    <mergeCell ref="B4:D4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8" width="13.57421875" style="3" customWidth="1"/>
    <col min="9" max="9" width="15.140625" style="3" customWidth="1"/>
    <col min="10" max="10" width="18.421875" style="3" customWidth="1"/>
    <col min="11" max="11" width="14.8515625" style="3" customWidth="1"/>
    <col min="12" max="12" width="13.57421875" style="3" customWidth="1"/>
    <col min="13" max="13" width="21.57421875" style="175" bestFit="1" customWidth="1"/>
    <col min="14" max="14" width="9.28125" style="3" customWidth="1"/>
    <col min="15" max="15" width="9.7109375" style="3" customWidth="1"/>
    <col min="16" max="16" width="8.57421875" style="3" customWidth="1"/>
    <col min="17" max="17" width="8.7109375" style="3" customWidth="1"/>
    <col min="18" max="18" width="10.2812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52" t="s">
        <v>310</v>
      </c>
      <c r="C2" s="252"/>
      <c r="D2" s="252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 t="s">
        <v>253</v>
      </c>
      <c r="C3" s="55"/>
      <c r="D3" s="221"/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312</v>
      </c>
      <c r="D5" s="52" t="s">
        <v>64</v>
      </c>
      <c r="E5" s="21" t="s">
        <v>97</v>
      </c>
      <c r="F5" s="54" t="s">
        <v>87</v>
      </c>
      <c r="G5" s="13" t="s">
        <v>71</v>
      </c>
      <c r="H5" s="14"/>
      <c r="I5" s="14"/>
      <c r="J5" s="37"/>
      <c r="K5" s="14"/>
      <c r="L5" s="14"/>
      <c r="M5" s="29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5" t="s">
        <v>3</v>
      </c>
      <c r="B6" s="5" t="s">
        <v>83</v>
      </c>
      <c r="C6" s="12">
        <f>SUM(C7:C20)</f>
        <v>6010100</v>
      </c>
      <c r="D6" s="53">
        <f>SUM(D7:D20)</f>
        <v>6010100</v>
      </c>
      <c r="E6" s="12">
        <f>SUM(E7:E20)</f>
        <v>0</v>
      </c>
      <c r="F6" s="53">
        <f>SUM(F7:F20)</f>
        <v>0</v>
      </c>
      <c r="G6" s="12">
        <f>SUM(G7:G20)</f>
        <v>0</v>
      </c>
      <c r="H6" s="14"/>
      <c r="I6" s="14"/>
      <c r="J6" s="14"/>
      <c r="K6" s="14"/>
      <c r="L6" s="14"/>
      <c r="M6" s="29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2"/>
      <c r="AH6" s="11"/>
      <c r="AI6" s="11"/>
      <c r="AJ6"/>
      <c r="AK6"/>
    </row>
    <row r="7" spans="1:37" ht="12.75">
      <c r="A7" s="192" t="s">
        <v>249</v>
      </c>
      <c r="B7" s="192" t="s">
        <v>250</v>
      </c>
      <c r="C7" s="25">
        <v>0</v>
      </c>
      <c r="D7" s="39">
        <v>0</v>
      </c>
      <c r="E7" s="25">
        <v>0</v>
      </c>
      <c r="F7" s="39">
        <v>0</v>
      </c>
      <c r="G7" s="16">
        <v>0</v>
      </c>
      <c r="H7" s="29"/>
      <c r="I7" s="77" t="s">
        <v>278</v>
      </c>
      <c r="J7" s="77" t="s">
        <v>279</v>
      </c>
      <c r="K7" s="222"/>
      <c r="L7" s="223"/>
      <c r="M7" s="29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2.75">
      <c r="A8" s="192" t="s">
        <v>251</v>
      </c>
      <c r="B8" s="192" t="s">
        <v>252</v>
      </c>
      <c r="C8" s="25">
        <v>0</v>
      </c>
      <c r="D8" s="39">
        <v>0</v>
      </c>
      <c r="E8" s="25">
        <v>0</v>
      </c>
      <c r="F8" s="39">
        <v>0</v>
      </c>
      <c r="G8" s="16">
        <v>0</v>
      </c>
      <c r="H8" s="29"/>
      <c r="I8" s="38"/>
      <c r="J8" s="29"/>
      <c r="K8" s="14"/>
      <c r="L8" s="14"/>
      <c r="M8" s="29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2"/>
      <c r="AH8" s="11"/>
      <c r="AI8" s="11"/>
      <c r="AJ8"/>
      <c r="AK8"/>
    </row>
    <row r="9" spans="1:37" ht="12.75">
      <c r="A9" s="78" t="s">
        <v>231</v>
      </c>
      <c r="B9" s="78" t="s">
        <v>4</v>
      </c>
      <c r="C9" s="25">
        <f>D9+E9+F9+G9</f>
        <v>5890100</v>
      </c>
      <c r="D9" s="39">
        <f>D22</f>
        <v>5890100</v>
      </c>
      <c r="E9" s="25">
        <v>0</v>
      </c>
      <c r="F9" s="39">
        <v>0</v>
      </c>
      <c r="G9" s="16">
        <v>0</v>
      </c>
      <c r="H9" s="29"/>
      <c r="I9" s="38"/>
      <c r="J9" s="29"/>
      <c r="K9" s="14"/>
      <c r="L9" s="14"/>
      <c r="M9" s="29"/>
      <c r="N9" s="14"/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181" t="s">
        <v>232</v>
      </c>
      <c r="B10" s="182" t="s">
        <v>274</v>
      </c>
      <c r="C10" s="25">
        <f aca="true" t="shared" si="0" ref="C10:C19">D10+E10+F10+G10</f>
        <v>0</v>
      </c>
      <c r="D10" s="39">
        <f>D42</f>
        <v>0</v>
      </c>
      <c r="E10" s="25">
        <v>0</v>
      </c>
      <c r="F10" s="39">
        <v>0</v>
      </c>
      <c r="G10" s="16">
        <v>0</v>
      </c>
      <c r="H10" s="29"/>
      <c r="I10" s="80" t="s">
        <v>195</v>
      </c>
      <c r="J10" s="16" t="s">
        <v>197</v>
      </c>
      <c r="K10" s="13" t="s">
        <v>225</v>
      </c>
      <c r="L10" s="43" t="s">
        <v>196</v>
      </c>
      <c r="M10" s="34" t="s">
        <v>123</v>
      </c>
      <c r="N10" s="14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182" t="s">
        <v>261</v>
      </c>
      <c r="B11" s="182" t="s">
        <v>262</v>
      </c>
      <c r="C11" s="39">
        <f t="shared" si="0"/>
        <v>0</v>
      </c>
      <c r="D11" s="39">
        <v>0</v>
      </c>
      <c r="E11" s="39">
        <v>0</v>
      </c>
      <c r="F11" s="39">
        <v>0</v>
      </c>
      <c r="G11" s="34">
        <v>0</v>
      </c>
      <c r="H11" s="29"/>
      <c r="I11" s="80"/>
      <c r="J11" s="16"/>
      <c r="K11" s="13"/>
      <c r="L11" s="43"/>
      <c r="M11" s="34"/>
      <c r="N11" s="14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77" t="s">
        <v>278</v>
      </c>
      <c r="B12" s="77" t="s">
        <v>279</v>
      </c>
      <c r="C12" s="25">
        <f t="shared" si="0"/>
        <v>120000</v>
      </c>
      <c r="D12" s="40">
        <f>D59</f>
        <v>120000</v>
      </c>
      <c r="E12" s="25">
        <v>0</v>
      </c>
      <c r="F12" s="39">
        <v>0</v>
      </c>
      <c r="G12" s="34">
        <v>0</v>
      </c>
      <c r="H12" s="29"/>
      <c r="I12" s="164">
        <v>31111</v>
      </c>
      <c r="J12" s="168" t="s">
        <v>198</v>
      </c>
      <c r="K12" s="170">
        <v>12</v>
      </c>
      <c r="L12" s="169">
        <v>381000</v>
      </c>
      <c r="M12" s="34">
        <f>K12*L12</f>
        <v>4572000</v>
      </c>
      <c r="N12" s="14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245</v>
      </c>
      <c r="B13" s="182" t="s">
        <v>246</v>
      </c>
      <c r="C13" s="25">
        <f t="shared" si="0"/>
        <v>0</v>
      </c>
      <c r="D13" s="41">
        <v>0</v>
      </c>
      <c r="E13" s="41">
        <v>0</v>
      </c>
      <c r="F13" s="41">
        <v>0</v>
      </c>
      <c r="G13" s="34">
        <v>0</v>
      </c>
      <c r="H13" s="29"/>
      <c r="I13" s="164" t="s">
        <v>199</v>
      </c>
      <c r="J13" s="168" t="s">
        <v>200</v>
      </c>
      <c r="K13" s="170">
        <v>9</v>
      </c>
      <c r="L13" s="169">
        <v>3000</v>
      </c>
      <c r="M13" s="34">
        <f>K13*L13</f>
        <v>27000</v>
      </c>
      <c r="N13" s="14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72</v>
      </c>
      <c r="B14" s="182" t="s">
        <v>73</v>
      </c>
      <c r="C14" s="25">
        <f t="shared" si="0"/>
        <v>0</v>
      </c>
      <c r="D14" s="39">
        <v>0</v>
      </c>
      <c r="E14" s="25">
        <v>0</v>
      </c>
      <c r="F14" s="39">
        <v>0</v>
      </c>
      <c r="G14" s="34">
        <v>0</v>
      </c>
      <c r="H14" s="29"/>
      <c r="I14" s="164" t="s">
        <v>201</v>
      </c>
      <c r="J14" s="168" t="s">
        <v>202</v>
      </c>
      <c r="K14" s="170">
        <v>9</v>
      </c>
      <c r="L14" s="169">
        <v>4000</v>
      </c>
      <c r="M14" s="34">
        <f>K14*L14</f>
        <v>36000</v>
      </c>
      <c r="N14" s="14"/>
      <c r="O14" s="172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33"/>
      <c r="AH14" s="11"/>
      <c r="AI14" s="11"/>
      <c r="AJ14"/>
      <c r="AK14"/>
    </row>
    <row r="15" spans="1:37" ht="12.75">
      <c r="A15" s="182" t="s">
        <v>235</v>
      </c>
      <c r="B15" s="182" t="s">
        <v>236</v>
      </c>
      <c r="C15" s="25">
        <f t="shared" si="0"/>
        <v>0</v>
      </c>
      <c r="D15" s="39">
        <v>0</v>
      </c>
      <c r="E15" s="25">
        <v>0</v>
      </c>
      <c r="F15" s="39">
        <v>0</v>
      </c>
      <c r="G15" s="34">
        <v>0</v>
      </c>
      <c r="H15" s="40"/>
      <c r="I15" s="164"/>
      <c r="J15" s="169"/>
      <c r="K15" s="171"/>
      <c r="L15" s="169"/>
      <c r="M15" s="45">
        <f>SUM(M12:M14)</f>
        <v>4635000</v>
      </c>
      <c r="N15" s="214" t="s">
        <v>130</v>
      </c>
      <c r="O15" s="15"/>
      <c r="P15" s="11"/>
      <c r="Q15" s="11"/>
      <c r="R15" s="11"/>
      <c r="S15" s="11"/>
      <c r="Z15" s="19"/>
      <c r="AA15" s="11"/>
      <c r="AB15" s="11"/>
      <c r="AC15" s="11"/>
      <c r="AD15" s="11"/>
      <c r="AE15" s="11"/>
      <c r="AF15" s="11"/>
      <c r="AG15" s="33"/>
      <c r="AH15" s="11"/>
      <c r="AI15" s="11"/>
      <c r="AJ15"/>
      <c r="AK15"/>
    </row>
    <row r="16" spans="1:37" ht="12.75">
      <c r="A16" s="182" t="s">
        <v>237</v>
      </c>
      <c r="B16" s="182" t="s">
        <v>238</v>
      </c>
      <c r="C16" s="25">
        <f t="shared" si="0"/>
        <v>0</v>
      </c>
      <c r="D16" s="39">
        <v>0</v>
      </c>
      <c r="E16" s="25">
        <v>0</v>
      </c>
      <c r="F16" s="39">
        <v>0</v>
      </c>
      <c r="G16" s="34">
        <v>0</v>
      </c>
      <c r="H16" s="31"/>
      <c r="I16" s="165"/>
      <c r="J16" s="169"/>
      <c r="K16" s="171"/>
      <c r="L16" s="169"/>
      <c r="M16" s="34"/>
      <c r="N16" s="173"/>
      <c r="O16" s="29"/>
      <c r="P16" s="11"/>
      <c r="Q16" s="11"/>
      <c r="R16" s="11"/>
      <c r="S16" s="11"/>
      <c r="Z16" s="19"/>
      <c r="AA16" s="11"/>
      <c r="AB16" s="11"/>
      <c r="AC16" s="11"/>
      <c r="AD16" s="11"/>
      <c r="AE16" s="29"/>
      <c r="AF16" s="11"/>
      <c r="AG16" s="11"/>
      <c r="AH16" s="11"/>
      <c r="AI16" s="11"/>
      <c r="AJ16"/>
      <c r="AK16"/>
    </row>
    <row r="17" spans="1:37" ht="12.75">
      <c r="A17" s="182" t="s">
        <v>239</v>
      </c>
      <c r="B17" s="182" t="s">
        <v>240</v>
      </c>
      <c r="C17" s="25">
        <f t="shared" si="0"/>
        <v>0</v>
      </c>
      <c r="D17" s="39">
        <v>0</v>
      </c>
      <c r="E17" s="39">
        <v>0</v>
      </c>
      <c r="F17" s="39">
        <v>0</v>
      </c>
      <c r="G17" s="34">
        <v>0</v>
      </c>
      <c r="H17" s="31"/>
      <c r="I17" s="164" t="s">
        <v>203</v>
      </c>
      <c r="J17" s="169" t="s">
        <v>204</v>
      </c>
      <c r="K17" s="171">
        <v>5</v>
      </c>
      <c r="L17" s="169">
        <v>3700</v>
      </c>
      <c r="M17" s="34">
        <f>K17*L17</f>
        <v>18500</v>
      </c>
      <c r="N17" s="173"/>
      <c r="O17" s="11"/>
      <c r="P17" s="11"/>
      <c r="Q17" s="11"/>
      <c r="R17" s="11"/>
      <c r="S17" s="11"/>
      <c r="Z17" s="19"/>
      <c r="AA17" s="11"/>
      <c r="AB17" s="11"/>
      <c r="AC17" s="11"/>
      <c r="AD17" s="11"/>
      <c r="AE17" s="29"/>
      <c r="AF17" s="11"/>
      <c r="AG17" s="11"/>
      <c r="AH17" s="11"/>
      <c r="AI17" s="11"/>
      <c r="AJ17"/>
      <c r="AK17"/>
    </row>
    <row r="18" spans="1:37" ht="12.75">
      <c r="A18" s="182" t="s">
        <v>241</v>
      </c>
      <c r="B18" s="182" t="s">
        <v>242</v>
      </c>
      <c r="C18" s="25">
        <f t="shared" si="0"/>
        <v>0</v>
      </c>
      <c r="D18" s="26">
        <v>0</v>
      </c>
      <c r="E18" s="26">
        <v>0</v>
      </c>
      <c r="F18" s="26">
        <v>0</v>
      </c>
      <c r="G18" s="34">
        <v>0</v>
      </c>
      <c r="H18" s="31"/>
      <c r="I18" s="165" t="s">
        <v>205</v>
      </c>
      <c r="J18" s="169" t="s">
        <v>206</v>
      </c>
      <c r="K18" s="171" t="s">
        <v>222</v>
      </c>
      <c r="L18" s="169">
        <v>12000</v>
      </c>
      <c r="M18" s="34">
        <f>K18*L18</f>
        <v>12000</v>
      </c>
      <c r="S18" s="11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2.75">
      <c r="A19" s="182" t="s">
        <v>233</v>
      </c>
      <c r="B19" s="182" t="s">
        <v>234</v>
      </c>
      <c r="C19" s="25">
        <f t="shared" si="0"/>
        <v>0</v>
      </c>
      <c r="D19" s="26">
        <v>0</v>
      </c>
      <c r="E19" s="26">
        <v>0</v>
      </c>
      <c r="F19" s="26">
        <v>0</v>
      </c>
      <c r="G19" s="34">
        <v>0</v>
      </c>
      <c r="H19" s="31"/>
      <c r="I19" s="165" t="s">
        <v>207</v>
      </c>
      <c r="J19" s="169" t="s">
        <v>208</v>
      </c>
      <c r="K19" s="171" t="s">
        <v>276</v>
      </c>
      <c r="L19" s="169">
        <v>3800</v>
      </c>
      <c r="M19" s="34">
        <f>K19*L19</f>
        <v>19000</v>
      </c>
      <c r="S19" s="11"/>
      <c r="Z19" s="19"/>
      <c r="AA19" s="11"/>
      <c r="AB19" s="11"/>
      <c r="AC19" s="11"/>
      <c r="AD19" s="11"/>
      <c r="AE19" s="29"/>
      <c r="AF19" s="11"/>
      <c r="AG19" s="11"/>
      <c r="AH19" s="11"/>
      <c r="AI19" s="11"/>
      <c r="AJ19"/>
      <c r="AK19"/>
    </row>
    <row r="20" spans="1:37" ht="12.75">
      <c r="A20" s="77" t="s">
        <v>243</v>
      </c>
      <c r="B20" s="78" t="s">
        <v>5</v>
      </c>
      <c r="C20" s="25">
        <f>D20+E20+F20+G20</f>
        <v>0</v>
      </c>
      <c r="D20" s="26">
        <v>0</v>
      </c>
      <c r="E20" s="26">
        <v>0</v>
      </c>
      <c r="F20" s="26">
        <v>0</v>
      </c>
      <c r="G20" s="34">
        <v>0</v>
      </c>
      <c r="H20" s="23"/>
      <c r="I20" s="165" t="s">
        <v>209</v>
      </c>
      <c r="J20" s="169" t="s">
        <v>221</v>
      </c>
      <c r="K20" s="171" t="s">
        <v>222</v>
      </c>
      <c r="L20" s="169">
        <v>147000</v>
      </c>
      <c r="M20" s="34">
        <f>K20*L20</f>
        <v>147000</v>
      </c>
      <c r="O20" s="3" t="s">
        <v>291</v>
      </c>
      <c r="P20" s="3">
        <v>1500</v>
      </c>
      <c r="Q20" s="3">
        <v>43</v>
      </c>
      <c r="R20" s="11">
        <f>P20*Q20</f>
        <v>64500</v>
      </c>
      <c r="S20" s="11"/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/>
      <c r="AK20"/>
    </row>
    <row r="21" spans="1:37" ht="12.75">
      <c r="A21" s="9" t="s">
        <v>51</v>
      </c>
      <c r="B21" s="10"/>
      <c r="C21" s="7">
        <f>D21+E21+F21+G21</f>
        <v>0</v>
      </c>
      <c r="D21" s="26">
        <v>0</v>
      </c>
      <c r="E21" s="26">
        <v>0</v>
      </c>
      <c r="F21" s="26">
        <v>0</v>
      </c>
      <c r="G21" s="34">
        <v>0</v>
      </c>
      <c r="H21" s="23"/>
      <c r="I21" s="165"/>
      <c r="J21" s="169"/>
      <c r="K21" s="171"/>
      <c r="L21" s="169"/>
      <c r="M21" s="45">
        <f>SUM(M17:M20)</f>
        <v>196500</v>
      </c>
      <c r="N21" s="172" t="s">
        <v>217</v>
      </c>
      <c r="O21" s="15" t="s">
        <v>219</v>
      </c>
      <c r="P21" s="11">
        <v>500</v>
      </c>
      <c r="Q21" s="11">
        <v>30</v>
      </c>
      <c r="R21" s="11">
        <f>P21*Q21</f>
        <v>15000</v>
      </c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6" t="s">
        <v>6</v>
      </c>
      <c r="B22" s="6" t="s">
        <v>7</v>
      </c>
      <c r="C22" s="13">
        <f>SUM(D22+E22+F22+G22)</f>
        <v>5890100</v>
      </c>
      <c r="D22" s="43">
        <f>SUM(D23+D28+D54)</f>
        <v>5890100</v>
      </c>
      <c r="E22" s="43">
        <f>SUM(E23+E28+E54)</f>
        <v>0</v>
      </c>
      <c r="F22" s="43">
        <f>SUM(F23+F28+F54)</f>
        <v>0</v>
      </c>
      <c r="G22" s="43">
        <f>SUM(G23+G28+G54)</f>
        <v>0</v>
      </c>
      <c r="H22" s="28"/>
      <c r="I22" s="165" t="s">
        <v>210</v>
      </c>
      <c r="J22" s="169" t="s">
        <v>211</v>
      </c>
      <c r="K22" s="171" t="s">
        <v>212</v>
      </c>
      <c r="L22" s="169">
        <v>60300</v>
      </c>
      <c r="M22" s="34">
        <f>K22*L22</f>
        <v>723600</v>
      </c>
      <c r="N22" s="173"/>
      <c r="O22" s="29" t="s">
        <v>220</v>
      </c>
      <c r="P22" s="11">
        <v>1500</v>
      </c>
      <c r="Q22" s="11">
        <v>45</v>
      </c>
      <c r="R22" s="11">
        <f>P22*Q22</f>
        <v>67500</v>
      </c>
      <c r="S22" s="11"/>
      <c r="Z22" s="19"/>
      <c r="AA22" s="11"/>
      <c r="AB22" s="11"/>
      <c r="AC22" s="11"/>
      <c r="AD22" s="11"/>
      <c r="AE22" s="24"/>
      <c r="AF22" s="24"/>
      <c r="AG22" s="11"/>
      <c r="AH22" s="11"/>
      <c r="AI22" s="11"/>
      <c r="AJ22"/>
      <c r="AK22"/>
    </row>
    <row r="23" spans="1:37" ht="12.75">
      <c r="A23" s="8" t="s">
        <v>16</v>
      </c>
      <c r="B23" s="8" t="s">
        <v>17</v>
      </c>
      <c r="C23" s="13">
        <f>C24+C25+C26+C27</f>
        <v>5720100</v>
      </c>
      <c r="D23" s="43">
        <f>D24+D25+D26+D27</f>
        <v>5720100</v>
      </c>
      <c r="E23" s="43">
        <f>E24+E25+E26+E27</f>
        <v>0</v>
      </c>
      <c r="F23" s="43">
        <f>F24+F25+F26+F27</f>
        <v>0</v>
      </c>
      <c r="G23" s="43">
        <f>G24+G25+G26+G27</f>
        <v>0</v>
      </c>
      <c r="H23" s="28"/>
      <c r="I23" s="166" t="s">
        <v>213</v>
      </c>
      <c r="J23" s="169" t="s">
        <v>214</v>
      </c>
      <c r="K23" s="171" t="s">
        <v>277</v>
      </c>
      <c r="L23" s="169">
        <v>0</v>
      </c>
      <c r="M23" s="34">
        <f>K23*L23</f>
        <v>0</v>
      </c>
      <c r="N23" s="173"/>
      <c r="O23" s="11"/>
      <c r="P23" s="11"/>
      <c r="Q23" s="11"/>
      <c r="R23" s="11">
        <f>SUM(R20:R22)</f>
        <v>147000</v>
      </c>
      <c r="S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8</v>
      </c>
      <c r="B24" s="8" t="s">
        <v>9</v>
      </c>
      <c r="C24" s="7">
        <f aca="true" t="shared" si="1" ref="C24:C53">D24+E24+F24+G24</f>
        <v>4800000</v>
      </c>
      <c r="D24" s="26">
        <v>4800000</v>
      </c>
      <c r="E24" s="26">
        <v>0</v>
      </c>
      <c r="F24" s="26">
        <v>0</v>
      </c>
      <c r="G24" s="26">
        <v>0</v>
      </c>
      <c r="H24" s="23"/>
      <c r="I24" s="166"/>
      <c r="J24" s="169"/>
      <c r="K24" s="171"/>
      <c r="L24" s="169"/>
      <c r="M24" s="45">
        <f>SUM(M22:M23)</f>
        <v>723600</v>
      </c>
      <c r="N24" s="214" t="s">
        <v>12</v>
      </c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3.5" thickBot="1">
      <c r="A25" s="8" t="s">
        <v>10</v>
      </c>
      <c r="B25" s="8" t="s">
        <v>11</v>
      </c>
      <c r="C25" s="7">
        <f t="shared" si="1"/>
        <v>196500</v>
      </c>
      <c r="D25" s="26">
        <v>196500</v>
      </c>
      <c r="E25" s="26">
        <v>0</v>
      </c>
      <c r="F25" s="26">
        <v>0</v>
      </c>
      <c r="G25" s="26">
        <v>0</v>
      </c>
      <c r="H25" s="23"/>
      <c r="I25" s="215" t="s">
        <v>13</v>
      </c>
      <c r="J25" s="8" t="s">
        <v>15</v>
      </c>
      <c r="K25" s="171" t="s">
        <v>277</v>
      </c>
      <c r="L25" s="169">
        <v>0</v>
      </c>
      <c r="M25" s="224">
        <f>K25*L25</f>
        <v>0</v>
      </c>
      <c r="N25" s="172" t="s">
        <v>13</v>
      </c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8.75" thickBot="1">
      <c r="A26" s="8" t="s">
        <v>12</v>
      </c>
      <c r="B26" s="8" t="s">
        <v>14</v>
      </c>
      <c r="C26" s="7">
        <f t="shared" si="1"/>
        <v>723600</v>
      </c>
      <c r="D26" s="26">
        <v>723600</v>
      </c>
      <c r="E26" s="26">
        <v>0</v>
      </c>
      <c r="F26" s="26">
        <v>0</v>
      </c>
      <c r="G26" s="26">
        <v>0</v>
      </c>
      <c r="H26" s="23"/>
      <c r="I26" s="167"/>
      <c r="J26" s="169"/>
      <c r="K26" s="171"/>
      <c r="L26" s="225"/>
      <c r="M26" s="226">
        <f>M15+M21+M24</f>
        <v>5555100</v>
      </c>
      <c r="N26" s="217" t="s">
        <v>16</v>
      </c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13</v>
      </c>
      <c r="B27" s="8" t="s">
        <v>15</v>
      </c>
      <c r="C27" s="7">
        <f t="shared" si="1"/>
        <v>0</v>
      </c>
      <c r="D27" s="26">
        <v>0</v>
      </c>
      <c r="E27" s="26">
        <v>0</v>
      </c>
      <c r="F27" s="26">
        <v>0</v>
      </c>
      <c r="G27" s="26">
        <v>0</v>
      </c>
      <c r="H27" s="23"/>
      <c r="I27" s="166"/>
      <c r="J27" s="169"/>
      <c r="K27" s="171"/>
      <c r="L27" s="169"/>
      <c r="M27" s="39">
        <f>K27*L27</f>
        <v>0</v>
      </c>
      <c r="N27" s="173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18</v>
      </c>
      <c r="B28" s="8" t="s">
        <v>19</v>
      </c>
      <c r="C28" s="7">
        <f t="shared" si="1"/>
        <v>170000</v>
      </c>
      <c r="D28" s="43">
        <f>SUM(D29:D53)</f>
        <v>170000</v>
      </c>
      <c r="E28" s="43">
        <f>SUM(E29:E53)</f>
        <v>0</v>
      </c>
      <c r="F28" s="43">
        <f>SUM(F29:F53)</f>
        <v>0</v>
      </c>
      <c r="G28" s="43">
        <f>SUM(G29:G53)</f>
        <v>0</v>
      </c>
      <c r="H28" s="28"/>
      <c r="I28" s="171" t="s">
        <v>215</v>
      </c>
      <c r="J28" s="169" t="s">
        <v>216</v>
      </c>
      <c r="K28" s="171" t="s">
        <v>212</v>
      </c>
      <c r="L28" s="169">
        <v>14000</v>
      </c>
      <c r="M28" s="45">
        <f>K28*L28</f>
        <v>168000</v>
      </c>
      <c r="N28" s="214" t="s">
        <v>218</v>
      </c>
      <c r="O28" s="14"/>
      <c r="P28" s="14"/>
      <c r="Q28" s="14"/>
      <c r="R28" s="14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20</v>
      </c>
      <c r="B29" s="8" t="s">
        <v>21</v>
      </c>
      <c r="C29" s="7">
        <f t="shared" si="1"/>
        <v>0</v>
      </c>
      <c r="D29" s="26">
        <v>0</v>
      </c>
      <c r="E29" s="44">
        <v>0</v>
      </c>
      <c r="F29" s="44">
        <v>0</v>
      </c>
      <c r="G29" s="26">
        <v>0</v>
      </c>
      <c r="H29" s="23"/>
      <c r="I29" s="167"/>
      <c r="J29" s="169"/>
      <c r="K29" s="171"/>
      <c r="L29" s="169"/>
      <c r="M29" s="34">
        <f>K29*L29</f>
        <v>0</v>
      </c>
      <c r="N29" s="173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22</v>
      </c>
      <c r="B30" s="8" t="s">
        <v>23</v>
      </c>
      <c r="C30" s="16">
        <f t="shared" si="1"/>
        <v>170000</v>
      </c>
      <c r="D30" s="26">
        <v>170000</v>
      </c>
      <c r="E30" s="26">
        <v>0</v>
      </c>
      <c r="F30" s="26">
        <v>0</v>
      </c>
      <c r="G30" s="26">
        <v>0</v>
      </c>
      <c r="H30" s="23"/>
      <c r="I30" s="171" t="s">
        <v>39</v>
      </c>
      <c r="J30" s="169" t="s">
        <v>275</v>
      </c>
      <c r="K30" s="171"/>
      <c r="L30" s="169">
        <v>104000</v>
      </c>
      <c r="M30" s="45">
        <f>L30</f>
        <v>104000</v>
      </c>
      <c r="N30" s="214" t="s">
        <v>168</v>
      </c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24"/>
      <c r="AF30" s="11"/>
      <c r="AG30" s="11"/>
      <c r="AH30" s="11"/>
      <c r="AI30" s="11"/>
      <c r="AJ30"/>
      <c r="AK30"/>
    </row>
    <row r="31" spans="1:37" ht="12.75">
      <c r="A31" s="8" t="s">
        <v>24</v>
      </c>
      <c r="B31" s="8" t="s">
        <v>25</v>
      </c>
      <c r="C31" s="16">
        <f t="shared" si="1"/>
        <v>0</v>
      </c>
      <c r="D31" s="26">
        <v>0</v>
      </c>
      <c r="E31" s="44">
        <v>0</v>
      </c>
      <c r="F31" s="44">
        <v>0</v>
      </c>
      <c r="G31" s="26">
        <v>0</v>
      </c>
      <c r="H31" s="23"/>
      <c r="I31" s="171"/>
      <c r="J31" s="169"/>
      <c r="K31" s="171"/>
      <c r="L31" s="169"/>
      <c r="M31" s="34">
        <f>K31*L31</f>
        <v>0</v>
      </c>
      <c r="N31" s="174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95</v>
      </c>
      <c r="B32" s="8" t="s">
        <v>96</v>
      </c>
      <c r="C32" s="16">
        <f>D32+E32+F32+G32</f>
        <v>0</v>
      </c>
      <c r="D32" s="26">
        <v>0</v>
      </c>
      <c r="E32" s="44">
        <v>0</v>
      </c>
      <c r="F32" s="44">
        <v>0</v>
      </c>
      <c r="G32" s="26">
        <v>0</v>
      </c>
      <c r="H32" s="23"/>
      <c r="I32" s="171" t="s">
        <v>89</v>
      </c>
      <c r="J32" s="169" t="s">
        <v>223</v>
      </c>
      <c r="K32" s="171" t="s">
        <v>277</v>
      </c>
      <c r="L32" s="169">
        <v>0</v>
      </c>
      <c r="M32" s="45">
        <f>K32*L32</f>
        <v>0</v>
      </c>
      <c r="N32" s="214" t="s">
        <v>170</v>
      </c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3.5" thickBot="1">
      <c r="A33" s="8" t="s">
        <v>26</v>
      </c>
      <c r="B33" s="8" t="s">
        <v>65</v>
      </c>
      <c r="C33" s="16">
        <f t="shared" si="1"/>
        <v>0</v>
      </c>
      <c r="D33" s="34">
        <v>0</v>
      </c>
      <c r="E33" s="44">
        <v>0</v>
      </c>
      <c r="F33" s="44">
        <v>0</v>
      </c>
      <c r="G33" s="26">
        <v>0</v>
      </c>
      <c r="H33" s="23"/>
      <c r="I33" s="171"/>
      <c r="J33" s="169"/>
      <c r="K33" s="171"/>
      <c r="L33" s="169"/>
      <c r="M33" s="227"/>
      <c r="N33" s="214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8.75" thickBot="1">
      <c r="A34" s="8" t="s">
        <v>78</v>
      </c>
      <c r="B34" s="8" t="s">
        <v>79</v>
      </c>
      <c r="C34" s="16">
        <f t="shared" si="1"/>
        <v>0</v>
      </c>
      <c r="D34" s="26">
        <v>0</v>
      </c>
      <c r="E34" s="26">
        <v>0</v>
      </c>
      <c r="F34" s="26">
        <v>0</v>
      </c>
      <c r="G34" s="26">
        <v>0</v>
      </c>
      <c r="H34" s="23"/>
      <c r="I34" s="171"/>
      <c r="J34" s="169"/>
      <c r="K34" s="171"/>
      <c r="L34" s="225"/>
      <c r="M34" s="228">
        <f>SUM(M28:M33)</f>
        <v>272000</v>
      </c>
      <c r="N34" s="218" t="s">
        <v>18</v>
      </c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3.5" thickBot="1">
      <c r="A35" s="8" t="s">
        <v>27</v>
      </c>
      <c r="B35" s="8" t="s">
        <v>61</v>
      </c>
      <c r="C35" s="16">
        <f t="shared" si="1"/>
        <v>0</v>
      </c>
      <c r="D35" s="26">
        <v>0</v>
      </c>
      <c r="E35" s="26">
        <v>0</v>
      </c>
      <c r="F35" s="26">
        <v>0</v>
      </c>
      <c r="G35" s="26">
        <v>0</v>
      </c>
      <c r="H35" s="23"/>
      <c r="I35" s="171"/>
      <c r="J35" s="169"/>
      <c r="K35" s="171"/>
      <c r="L35" s="169"/>
      <c r="M35" s="229"/>
      <c r="N35" s="174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21" thickBot="1">
      <c r="A36" s="8" t="s">
        <v>28</v>
      </c>
      <c r="B36" s="8" t="s">
        <v>29</v>
      </c>
      <c r="C36" s="16">
        <f t="shared" si="1"/>
        <v>0</v>
      </c>
      <c r="D36" s="26">
        <v>0</v>
      </c>
      <c r="E36" s="26">
        <v>0</v>
      </c>
      <c r="F36" s="26">
        <v>0</v>
      </c>
      <c r="G36" s="26">
        <v>0</v>
      </c>
      <c r="H36" s="23"/>
      <c r="I36" s="171"/>
      <c r="J36" s="169"/>
      <c r="K36" s="171"/>
      <c r="L36" s="225"/>
      <c r="M36" s="189">
        <f>M26+M34</f>
        <v>5827100</v>
      </c>
      <c r="N36" s="216" t="s">
        <v>6</v>
      </c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24"/>
      <c r="AJ36"/>
      <c r="AK36"/>
    </row>
    <row r="37" spans="1:37" ht="12.75">
      <c r="A37" s="8" t="s">
        <v>30</v>
      </c>
      <c r="B37" s="8" t="s">
        <v>31</v>
      </c>
      <c r="C37" s="16">
        <f t="shared" si="1"/>
        <v>0</v>
      </c>
      <c r="D37" s="26">
        <v>0</v>
      </c>
      <c r="E37" s="44">
        <v>0</v>
      </c>
      <c r="F37" s="44">
        <v>0</v>
      </c>
      <c r="G37" s="26">
        <v>0</v>
      </c>
      <c r="H37" s="23"/>
      <c r="I37" s="171"/>
      <c r="J37" s="169"/>
      <c r="K37" s="171"/>
      <c r="L37" s="169"/>
      <c r="M37" s="230"/>
      <c r="N37" s="174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0"/>
      <c r="AI37" s="11"/>
      <c r="AJ37"/>
      <c r="AK37"/>
    </row>
    <row r="38" spans="1:37" ht="12.75">
      <c r="A38" s="35" t="s">
        <v>84</v>
      </c>
      <c r="B38" s="35" t="s">
        <v>85</v>
      </c>
      <c r="C38" s="16">
        <f t="shared" si="1"/>
        <v>0</v>
      </c>
      <c r="D38" s="26">
        <v>0</v>
      </c>
      <c r="E38" s="44">
        <v>0</v>
      </c>
      <c r="F38" s="44">
        <v>0</v>
      </c>
      <c r="G38" s="26">
        <v>0</v>
      </c>
      <c r="H38" s="23"/>
      <c r="I38" s="171" t="s">
        <v>57</v>
      </c>
      <c r="J38" s="40" t="s">
        <v>224</v>
      </c>
      <c r="K38" s="23"/>
      <c r="L38" s="23"/>
      <c r="M38" s="40">
        <v>5000</v>
      </c>
      <c r="N38" s="174"/>
      <c r="O38" s="11"/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3.5" thickBot="1">
      <c r="A39" s="8" t="s">
        <v>32</v>
      </c>
      <c r="B39" s="8" t="s">
        <v>33</v>
      </c>
      <c r="C39" s="16">
        <f t="shared" si="1"/>
        <v>0</v>
      </c>
      <c r="D39" s="26">
        <v>0</v>
      </c>
      <c r="E39" s="26">
        <v>0</v>
      </c>
      <c r="F39" s="26">
        <v>0</v>
      </c>
      <c r="G39" s="26">
        <v>0</v>
      </c>
      <c r="H39" s="23"/>
      <c r="I39" s="171" t="s">
        <v>280</v>
      </c>
      <c r="J39" s="40" t="s">
        <v>281</v>
      </c>
      <c r="K39" s="23"/>
      <c r="L39" s="11"/>
      <c r="M39" s="29">
        <v>110000</v>
      </c>
      <c r="N39" s="174"/>
      <c r="O39" s="11"/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8.75" thickBot="1">
      <c r="A40" s="8" t="s">
        <v>34</v>
      </c>
      <c r="B40" s="8" t="s">
        <v>35</v>
      </c>
      <c r="C40" s="16">
        <f t="shared" si="1"/>
        <v>0</v>
      </c>
      <c r="D40" s="26">
        <v>0</v>
      </c>
      <c r="E40" s="44">
        <v>0</v>
      </c>
      <c r="F40" s="44">
        <v>0</v>
      </c>
      <c r="G40" s="26">
        <v>0</v>
      </c>
      <c r="H40" s="23"/>
      <c r="I40" s="23"/>
      <c r="J40" s="23"/>
      <c r="K40" s="23"/>
      <c r="L40" s="11"/>
      <c r="M40" s="187">
        <f>SUM(M38:M39)</f>
        <v>115000</v>
      </c>
      <c r="N40" s="218" t="s">
        <v>52</v>
      </c>
      <c r="O40" s="11"/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13.5" thickBot="1">
      <c r="A41" s="8" t="s">
        <v>36</v>
      </c>
      <c r="B41" s="8" t="s">
        <v>37</v>
      </c>
      <c r="C41" s="16">
        <f t="shared" si="1"/>
        <v>0</v>
      </c>
      <c r="D41" s="26">
        <v>0</v>
      </c>
      <c r="E41" s="26">
        <v>0</v>
      </c>
      <c r="F41" s="26">
        <v>0</v>
      </c>
      <c r="G41" s="26">
        <v>0</v>
      </c>
      <c r="H41" s="23"/>
      <c r="I41" s="23"/>
      <c r="J41" s="23"/>
      <c r="K41" s="23"/>
      <c r="L41" s="11"/>
      <c r="M41" s="24"/>
      <c r="N41" s="214"/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3.5" thickBot="1">
      <c r="A42" s="8" t="s">
        <v>39</v>
      </c>
      <c r="B42" s="8" t="s">
        <v>38</v>
      </c>
      <c r="C42" s="16">
        <f t="shared" si="1"/>
        <v>0</v>
      </c>
      <c r="D42" s="26">
        <v>0</v>
      </c>
      <c r="E42" s="26">
        <v>0</v>
      </c>
      <c r="F42" s="26">
        <v>0</v>
      </c>
      <c r="G42" s="26">
        <v>0</v>
      </c>
      <c r="H42" s="23"/>
      <c r="I42" s="219" t="s">
        <v>287</v>
      </c>
      <c r="J42" s="220">
        <f>M26+M28</f>
        <v>5723100</v>
      </c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24" thickBot="1">
      <c r="A43" s="8" t="s">
        <v>68</v>
      </c>
      <c r="B43" s="8" t="s">
        <v>69</v>
      </c>
      <c r="C43" s="16">
        <f t="shared" si="1"/>
        <v>0</v>
      </c>
      <c r="D43" s="26">
        <v>0</v>
      </c>
      <c r="E43" s="26">
        <v>0</v>
      </c>
      <c r="F43" s="26">
        <v>0</v>
      </c>
      <c r="G43" s="26">
        <v>0</v>
      </c>
      <c r="H43" s="23"/>
      <c r="K43" s="175" t="s">
        <v>290</v>
      </c>
      <c r="L43" s="231" t="s">
        <v>105</v>
      </c>
      <c r="M43" s="232">
        <f>M36+M40</f>
        <v>5942100</v>
      </c>
      <c r="N43" s="233" t="s">
        <v>282</v>
      </c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2.75">
      <c r="A44" s="8" t="s">
        <v>40</v>
      </c>
      <c r="B44" s="8" t="s">
        <v>41</v>
      </c>
      <c r="C44" s="16">
        <f t="shared" si="1"/>
        <v>0</v>
      </c>
      <c r="D44" s="26">
        <v>0</v>
      </c>
      <c r="E44" s="26">
        <v>0</v>
      </c>
      <c r="F44" s="26">
        <v>0</v>
      </c>
      <c r="G44" s="26">
        <v>0</v>
      </c>
      <c r="H44" s="23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I44" s="11"/>
      <c r="AJ44"/>
      <c r="AK44"/>
    </row>
    <row r="45" spans="1:37" ht="12.75">
      <c r="A45" s="8" t="s">
        <v>42</v>
      </c>
      <c r="B45" s="8" t="s">
        <v>43</v>
      </c>
      <c r="C45" s="16">
        <f t="shared" si="1"/>
        <v>0</v>
      </c>
      <c r="D45" s="26">
        <v>0</v>
      </c>
      <c r="E45" s="26">
        <v>0</v>
      </c>
      <c r="F45" s="26">
        <v>0</v>
      </c>
      <c r="G45" s="26">
        <v>0</v>
      </c>
      <c r="H45" s="23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H45" s="11"/>
      <c r="AJ45"/>
      <c r="AK45"/>
    </row>
    <row r="46" spans="1:37" ht="12.75">
      <c r="A46" s="8" t="s">
        <v>44</v>
      </c>
      <c r="B46" s="8" t="s">
        <v>45</v>
      </c>
      <c r="C46" s="16">
        <f t="shared" si="1"/>
        <v>0</v>
      </c>
      <c r="D46" s="26">
        <v>0</v>
      </c>
      <c r="E46" s="26">
        <v>0</v>
      </c>
      <c r="F46" s="26">
        <v>0</v>
      </c>
      <c r="G46" s="26">
        <v>0</v>
      </c>
      <c r="H46" s="23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5" t="s">
        <v>86</v>
      </c>
      <c r="B47" s="35" t="s">
        <v>94</v>
      </c>
      <c r="C47" s="16">
        <f t="shared" si="1"/>
        <v>0</v>
      </c>
      <c r="D47" s="26">
        <v>0</v>
      </c>
      <c r="E47" s="26">
        <v>0</v>
      </c>
      <c r="F47" s="26">
        <v>0</v>
      </c>
      <c r="G47" s="26">
        <v>0</v>
      </c>
      <c r="H47" s="23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8">
      <c r="A48" s="35" t="s">
        <v>88</v>
      </c>
      <c r="B48" s="35" t="s">
        <v>263</v>
      </c>
      <c r="C48" s="16">
        <f t="shared" si="1"/>
        <v>0</v>
      </c>
      <c r="D48" s="26">
        <v>0</v>
      </c>
      <c r="E48" s="26">
        <v>0</v>
      </c>
      <c r="F48" s="26">
        <v>0</v>
      </c>
      <c r="G48" s="26">
        <v>0</v>
      </c>
      <c r="H48" s="23"/>
      <c r="I48" s="177" t="s">
        <v>231</v>
      </c>
      <c r="J48" s="45" t="s">
        <v>285</v>
      </c>
      <c r="K48" s="52"/>
      <c r="L48" s="18"/>
      <c r="M48" s="83">
        <f>M26+M28</f>
        <v>5723100</v>
      </c>
      <c r="N48" s="174" t="s">
        <v>286</v>
      </c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8">
      <c r="A49" s="8" t="s">
        <v>80</v>
      </c>
      <c r="B49" s="8" t="s">
        <v>81</v>
      </c>
      <c r="C49" s="16">
        <f>D49+E49+F49+G49</f>
        <v>0</v>
      </c>
      <c r="D49" s="26">
        <v>0</v>
      </c>
      <c r="E49" s="26">
        <v>0</v>
      </c>
      <c r="F49" s="26">
        <v>0</v>
      </c>
      <c r="G49" s="26">
        <v>0</v>
      </c>
      <c r="H49" s="23"/>
      <c r="I49" s="177" t="s">
        <v>227</v>
      </c>
      <c r="J49" s="23" t="s">
        <v>228</v>
      </c>
      <c r="K49" s="23"/>
      <c r="L49" s="11"/>
      <c r="M49" s="81">
        <v>0</v>
      </c>
      <c r="N49" s="174" t="s">
        <v>26</v>
      </c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8">
      <c r="A50" s="8" t="s">
        <v>46</v>
      </c>
      <c r="B50" s="8" t="s">
        <v>47</v>
      </c>
      <c r="C50" s="16">
        <f t="shared" si="1"/>
        <v>0</v>
      </c>
      <c r="D50" s="26">
        <v>0</v>
      </c>
      <c r="E50" s="26">
        <v>0</v>
      </c>
      <c r="F50" s="26">
        <v>0</v>
      </c>
      <c r="G50" s="26">
        <v>0</v>
      </c>
      <c r="H50" s="23"/>
      <c r="I50" s="177" t="s">
        <v>232</v>
      </c>
      <c r="J50" s="40" t="s">
        <v>284</v>
      </c>
      <c r="K50" s="23"/>
      <c r="L50" s="11"/>
      <c r="M50" s="81">
        <v>115000</v>
      </c>
      <c r="N50" s="174" t="s">
        <v>280</v>
      </c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8">
      <c r="A51" s="8" t="s">
        <v>48</v>
      </c>
      <c r="B51" s="8" t="s">
        <v>49</v>
      </c>
      <c r="C51" s="16">
        <f t="shared" si="1"/>
        <v>0</v>
      </c>
      <c r="D51" s="26">
        <v>0</v>
      </c>
      <c r="E51" s="26">
        <v>0</v>
      </c>
      <c r="F51" s="26">
        <v>0</v>
      </c>
      <c r="G51" s="26">
        <v>0</v>
      </c>
      <c r="H51" s="23"/>
      <c r="I51" s="177" t="s">
        <v>278</v>
      </c>
      <c r="J51" s="40" t="s">
        <v>283</v>
      </c>
      <c r="K51" s="23"/>
      <c r="L51" s="11"/>
      <c r="M51" s="81">
        <v>104000</v>
      </c>
      <c r="N51" s="174" t="s">
        <v>27</v>
      </c>
      <c r="O51" s="11"/>
      <c r="P51" s="11"/>
      <c r="Q51" s="11"/>
      <c r="R51" s="11"/>
      <c r="S51" s="11"/>
      <c r="AJ51"/>
      <c r="AK51"/>
    </row>
    <row r="52" spans="1:37" ht="18.75" thickBot="1">
      <c r="A52" s="8" t="s">
        <v>89</v>
      </c>
      <c r="B52" s="8" t="s">
        <v>90</v>
      </c>
      <c r="C52" s="16">
        <f t="shared" si="1"/>
        <v>0</v>
      </c>
      <c r="D52" s="26">
        <v>0</v>
      </c>
      <c r="E52" s="26">
        <v>0</v>
      </c>
      <c r="F52" s="26">
        <v>0</v>
      </c>
      <c r="G52" s="26">
        <v>0</v>
      </c>
      <c r="H52" s="23"/>
      <c r="I52" s="23"/>
      <c r="J52" s="23"/>
      <c r="K52" s="23"/>
      <c r="L52" s="11"/>
      <c r="M52" s="81"/>
      <c r="N52" s="174"/>
      <c r="O52" s="11"/>
      <c r="P52" s="11"/>
      <c r="Q52" s="11"/>
      <c r="R52" s="11"/>
      <c r="S52" s="11"/>
      <c r="AJ52"/>
      <c r="AK52"/>
    </row>
    <row r="53" spans="1:37" ht="24" thickBot="1">
      <c r="A53" s="8" t="s">
        <v>50</v>
      </c>
      <c r="B53" s="8" t="s">
        <v>70</v>
      </c>
      <c r="C53" s="16">
        <f t="shared" si="1"/>
        <v>0</v>
      </c>
      <c r="D53" s="26">
        <v>0</v>
      </c>
      <c r="E53" s="26">
        <v>0</v>
      </c>
      <c r="F53" s="26">
        <v>0</v>
      </c>
      <c r="G53" s="26">
        <v>0</v>
      </c>
      <c r="H53" s="23"/>
      <c r="I53" s="23"/>
      <c r="J53" s="23"/>
      <c r="K53" s="234" t="s">
        <v>289</v>
      </c>
      <c r="L53" s="235" t="s">
        <v>288</v>
      </c>
      <c r="M53" s="236">
        <f>SUM(M48:M52)</f>
        <v>5942100</v>
      </c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76</v>
      </c>
      <c r="B54" s="8" t="s">
        <v>77</v>
      </c>
      <c r="C54" s="18">
        <f>C55+C56</f>
        <v>0</v>
      </c>
      <c r="D54" s="45">
        <f>D55+D56</f>
        <v>0</v>
      </c>
      <c r="E54" s="45">
        <f>E55+E56</f>
        <v>0</v>
      </c>
      <c r="F54" s="45">
        <f>F55+F56</f>
        <v>0</v>
      </c>
      <c r="G54" s="45">
        <f>G55+G56</f>
        <v>0</v>
      </c>
      <c r="H54" s="46"/>
      <c r="I54" s="23"/>
      <c r="J54" s="23"/>
      <c r="K54" s="23"/>
      <c r="L54" s="11"/>
      <c r="M54" s="29"/>
      <c r="N54" s="11"/>
      <c r="O54" s="11"/>
      <c r="P54" s="11"/>
      <c r="Q54" s="11"/>
      <c r="R54" s="11"/>
      <c r="S54" s="11"/>
      <c r="AJ54"/>
      <c r="AK54"/>
    </row>
    <row r="55" spans="1:37" ht="12.75">
      <c r="A55" s="8" t="s">
        <v>62</v>
      </c>
      <c r="B55" s="8" t="s">
        <v>63</v>
      </c>
      <c r="C55" s="7">
        <f>D55+E55+F55+G55</f>
        <v>0</v>
      </c>
      <c r="D55" s="26">
        <v>0</v>
      </c>
      <c r="E55" s="26"/>
      <c r="F55" s="26">
        <v>0</v>
      </c>
      <c r="G55" s="26">
        <v>0</v>
      </c>
      <c r="H55" s="23"/>
      <c r="I55" s="23"/>
      <c r="J55" s="23"/>
      <c r="K55" s="23"/>
      <c r="L55" s="11"/>
      <c r="M55" s="29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66</v>
      </c>
      <c r="B56" s="8" t="s">
        <v>67</v>
      </c>
      <c r="C56" s="7">
        <f>D56+E56+F56+G56</f>
        <v>0</v>
      </c>
      <c r="D56" s="26">
        <v>0</v>
      </c>
      <c r="E56" s="26"/>
      <c r="F56" s="26">
        <v>0</v>
      </c>
      <c r="G56" s="26">
        <v>0</v>
      </c>
      <c r="H56" s="23"/>
      <c r="I56" s="23"/>
      <c r="J56" s="23"/>
      <c r="K56" s="23"/>
      <c r="L56" s="11"/>
      <c r="M56" s="29"/>
      <c r="N56" s="11"/>
      <c r="O56" s="11"/>
      <c r="P56" s="11"/>
      <c r="Q56" s="11"/>
      <c r="R56" s="11"/>
      <c r="S56" s="11"/>
      <c r="AJ56"/>
      <c r="AK56"/>
    </row>
    <row r="57" spans="1:37" ht="12.75">
      <c r="A57" s="10"/>
      <c r="B57" s="10"/>
      <c r="C57" s="11"/>
      <c r="D57" s="23"/>
      <c r="E57" s="23"/>
      <c r="F57" s="23"/>
      <c r="G57" s="23"/>
      <c r="H57" s="23"/>
      <c r="I57" s="23"/>
      <c r="J57" s="23"/>
      <c r="K57" s="46"/>
      <c r="L57" s="11"/>
      <c r="M57" s="29"/>
      <c r="N57" s="11"/>
      <c r="O57" s="11"/>
      <c r="P57" s="11"/>
      <c r="Q57" s="11"/>
      <c r="R57" s="11"/>
      <c r="S57" s="11"/>
      <c r="AI57"/>
      <c r="AJ57"/>
      <c r="AK57"/>
    </row>
    <row r="58" spans="5:37" ht="12.75">
      <c r="E58" s="42"/>
      <c r="G58" s="42"/>
      <c r="H58" s="42"/>
      <c r="I58" s="23"/>
      <c r="J58" s="23"/>
      <c r="K58" s="46"/>
      <c r="L58" s="11"/>
      <c r="M58" s="29"/>
      <c r="N58" s="11"/>
      <c r="O58" s="11"/>
      <c r="P58" s="11"/>
      <c r="Q58" s="11"/>
      <c r="R58" s="11"/>
      <c r="S58" s="11"/>
      <c r="AI58"/>
      <c r="AJ58"/>
      <c r="AK58"/>
    </row>
    <row r="59" spans="1:37" ht="12.75">
      <c r="A59" s="6" t="s">
        <v>52</v>
      </c>
      <c r="B59" s="6" t="s">
        <v>60</v>
      </c>
      <c r="C59" s="13">
        <f>C60</f>
        <v>120000</v>
      </c>
      <c r="D59" s="43">
        <f>D60</f>
        <v>120000</v>
      </c>
      <c r="E59" s="43">
        <f>E60</f>
        <v>0</v>
      </c>
      <c r="F59" s="43">
        <f>F60</f>
        <v>0</v>
      </c>
      <c r="G59" s="43">
        <f>G60</f>
        <v>0</v>
      </c>
      <c r="H59" s="28"/>
      <c r="I59" s="28"/>
      <c r="J59" s="28"/>
      <c r="K59" s="28"/>
      <c r="L59" s="14"/>
      <c r="M59" s="29"/>
      <c r="N59" s="14"/>
      <c r="O59" s="14"/>
      <c r="P59" s="14"/>
      <c r="Q59" s="14"/>
      <c r="R59" s="14"/>
      <c r="S59" s="11"/>
      <c r="AI59"/>
      <c r="AJ59"/>
      <c r="AK59"/>
    </row>
    <row r="60" spans="1:37" ht="12.75">
      <c r="A60" s="8" t="s">
        <v>53</v>
      </c>
      <c r="B60" s="8" t="s">
        <v>82</v>
      </c>
      <c r="C60" s="16">
        <f>C61+C62+C64+C65+C66</f>
        <v>120000</v>
      </c>
      <c r="D60" s="34">
        <f>D61+D62+D64+D65+D66</f>
        <v>120000</v>
      </c>
      <c r="E60" s="34">
        <f>E61+E62+E64+E65+E66</f>
        <v>0</v>
      </c>
      <c r="F60" s="34">
        <v>0</v>
      </c>
      <c r="G60" s="34">
        <v>0</v>
      </c>
      <c r="H60" s="23"/>
      <c r="I60" s="23"/>
      <c r="J60" s="23"/>
      <c r="K60" s="23"/>
      <c r="L60" s="11"/>
      <c r="N60" s="15"/>
      <c r="O60" s="14"/>
      <c r="P60" s="11"/>
      <c r="Q60" s="11"/>
      <c r="R60" s="11"/>
      <c r="S60" s="11"/>
      <c r="AI60"/>
      <c r="AJ60"/>
      <c r="AK60"/>
    </row>
    <row r="61" spans="1:37" ht="12.75">
      <c r="A61" s="8" t="s">
        <v>54</v>
      </c>
      <c r="B61" s="8" t="s">
        <v>55</v>
      </c>
      <c r="C61" s="16">
        <f>D61+E61+F61+G61</f>
        <v>0</v>
      </c>
      <c r="D61" s="26">
        <v>0</v>
      </c>
      <c r="E61" s="26">
        <v>0</v>
      </c>
      <c r="F61" s="26">
        <v>0</v>
      </c>
      <c r="G61" s="26">
        <v>0</v>
      </c>
      <c r="H61" s="23"/>
      <c r="I61" s="23"/>
      <c r="J61" s="23"/>
      <c r="K61" s="23"/>
      <c r="L61" s="11"/>
      <c r="M61" s="29"/>
      <c r="N61" s="15"/>
      <c r="O61" s="14"/>
      <c r="P61" s="11"/>
      <c r="Q61" s="11"/>
      <c r="R61" s="11"/>
      <c r="S61" s="11"/>
      <c r="AI61"/>
      <c r="AJ61"/>
      <c r="AK61"/>
    </row>
    <row r="62" spans="1:37" ht="12.75">
      <c r="A62" s="8" t="s">
        <v>58</v>
      </c>
      <c r="B62" s="8" t="s">
        <v>56</v>
      </c>
      <c r="C62" s="16">
        <f>D62+E62+F62+G62</f>
        <v>0</v>
      </c>
      <c r="D62" s="26">
        <v>0</v>
      </c>
      <c r="E62" s="26">
        <v>0</v>
      </c>
      <c r="F62" s="26">
        <v>0</v>
      </c>
      <c r="G62" s="26">
        <v>0</v>
      </c>
      <c r="H62" s="23"/>
      <c r="I62" s="23"/>
      <c r="J62" s="23"/>
      <c r="K62" s="23"/>
      <c r="L62" s="11"/>
      <c r="N62" s="11"/>
      <c r="O62" s="14"/>
      <c r="P62" s="11"/>
      <c r="Q62" s="11"/>
      <c r="R62" s="11"/>
      <c r="S62" s="11"/>
      <c r="Z62" s="19"/>
      <c r="AA62" s="11"/>
      <c r="AB62" s="11"/>
      <c r="AC62" s="11"/>
      <c r="AD62" s="11"/>
      <c r="AE62" s="11"/>
      <c r="AF62" s="11"/>
      <c r="AG62" s="11"/>
      <c r="AH62" s="11"/>
      <c r="AI62"/>
      <c r="AJ62"/>
      <c r="AK62"/>
    </row>
    <row r="63" spans="1:37" ht="12.75">
      <c r="A63" s="22" t="s">
        <v>302</v>
      </c>
      <c r="B63" s="243" t="s">
        <v>303</v>
      </c>
      <c r="C63" s="16"/>
      <c r="D63" s="47"/>
      <c r="E63" s="47"/>
      <c r="F63" s="47"/>
      <c r="G63" s="26"/>
      <c r="H63" s="23"/>
      <c r="I63" s="23"/>
      <c r="J63" s="23"/>
      <c r="K63" s="23"/>
      <c r="L63" s="11"/>
      <c r="N63" s="11"/>
      <c r="O63" s="14"/>
      <c r="P63" s="11"/>
      <c r="Q63" s="11"/>
      <c r="R63" s="11"/>
      <c r="S63" s="11"/>
      <c r="Z63" s="19"/>
      <c r="AA63" s="11"/>
      <c r="AB63" s="11"/>
      <c r="AC63" s="11"/>
      <c r="AD63" s="11"/>
      <c r="AE63" s="11"/>
      <c r="AF63" s="11"/>
      <c r="AG63" s="11"/>
      <c r="AH63" s="11"/>
      <c r="AI63"/>
      <c r="AJ63"/>
      <c r="AK63"/>
    </row>
    <row r="64" spans="1:37" ht="12.75">
      <c r="A64" s="22" t="s">
        <v>92</v>
      </c>
      <c r="B64" s="22" t="s">
        <v>93</v>
      </c>
      <c r="C64" s="16">
        <f>D64+E64+F64+G64</f>
        <v>0</v>
      </c>
      <c r="D64" s="47">
        <v>0</v>
      </c>
      <c r="E64" s="47">
        <v>0</v>
      </c>
      <c r="F64" s="47">
        <v>0</v>
      </c>
      <c r="G64" s="26">
        <v>0</v>
      </c>
      <c r="H64" s="23"/>
      <c r="I64" s="23"/>
      <c r="J64" s="23"/>
      <c r="K64" s="23"/>
      <c r="L64" s="11"/>
      <c r="N64" s="11"/>
      <c r="O64" s="14"/>
      <c r="P64" s="11"/>
      <c r="Q64" s="11"/>
      <c r="R64" s="11"/>
      <c r="S64" s="11"/>
      <c r="Z64" s="19"/>
      <c r="AA64" s="11"/>
      <c r="AB64" s="11"/>
      <c r="AC64" s="11"/>
      <c r="AD64" s="11"/>
      <c r="AE64" s="11"/>
      <c r="AF64" s="11"/>
      <c r="AG64" s="11"/>
      <c r="AH64" s="11"/>
      <c r="AI64"/>
      <c r="AJ64"/>
      <c r="AK64"/>
    </row>
    <row r="65" spans="1:37" ht="12.75">
      <c r="A65" s="22" t="s">
        <v>57</v>
      </c>
      <c r="B65" s="22" t="s">
        <v>59</v>
      </c>
      <c r="C65" s="16">
        <f>D65+E65+F65+G65</f>
        <v>120000</v>
      </c>
      <c r="D65" s="47">
        <v>120000</v>
      </c>
      <c r="E65" s="47">
        <v>0</v>
      </c>
      <c r="F65" s="47">
        <v>0</v>
      </c>
      <c r="G65" s="26">
        <v>0</v>
      </c>
      <c r="H65" s="23"/>
      <c r="I65" s="23"/>
      <c r="J65" s="23"/>
      <c r="K65" s="23"/>
      <c r="L65" s="11"/>
      <c r="M65" s="29"/>
      <c r="N65" s="15"/>
      <c r="O65" s="14"/>
      <c r="P65" s="11"/>
      <c r="Q65" s="11"/>
      <c r="R65" s="11"/>
      <c r="S65" s="11"/>
      <c r="Z65" s="19"/>
      <c r="AA65" s="11"/>
      <c r="AB65" s="11"/>
      <c r="AC65" s="11"/>
      <c r="AD65" s="11"/>
      <c r="AE65" s="11"/>
      <c r="AF65" s="11"/>
      <c r="AG65" s="11"/>
      <c r="AH65" s="11"/>
      <c r="AI65"/>
      <c r="AJ65"/>
      <c r="AK65"/>
    </row>
    <row r="66" spans="1:37" ht="12.75">
      <c r="A66" s="8" t="s">
        <v>74</v>
      </c>
      <c r="B66" s="8" t="s">
        <v>75</v>
      </c>
      <c r="C66" s="16">
        <f>D66+E66+F66+G66</f>
        <v>0</v>
      </c>
      <c r="D66" s="26">
        <v>0</v>
      </c>
      <c r="E66" s="26">
        <v>0</v>
      </c>
      <c r="F66" s="26">
        <v>0</v>
      </c>
      <c r="G66" s="26">
        <v>0</v>
      </c>
      <c r="H66" s="23"/>
      <c r="I66" s="23"/>
      <c r="J66" s="23"/>
      <c r="K66" s="23"/>
      <c r="L66" s="11"/>
      <c r="M66" s="29"/>
      <c r="N66" s="15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5:37" ht="12.75">
      <c r="E67" s="42"/>
      <c r="G67" s="42"/>
      <c r="H67" s="42"/>
      <c r="I67" s="42"/>
      <c r="J67" s="42"/>
      <c r="K67" s="23"/>
      <c r="L67" s="11"/>
      <c r="N67" s="11"/>
      <c r="AI67"/>
      <c r="AJ67"/>
      <c r="AK67"/>
    </row>
    <row r="68" spans="1:37" ht="12.75">
      <c r="A68" s="10"/>
      <c r="B68" s="10"/>
      <c r="C68" s="11"/>
      <c r="D68" s="23"/>
      <c r="E68" s="23"/>
      <c r="F68" s="23"/>
      <c r="G68" s="42"/>
      <c r="H68" s="42"/>
      <c r="I68" s="42"/>
      <c r="J68" s="42"/>
      <c r="K68" s="23"/>
      <c r="L68" s="11"/>
      <c r="AI68"/>
      <c r="AJ68"/>
      <c r="AK68"/>
    </row>
    <row r="69" spans="1:37" ht="12.75">
      <c r="A69" s="10"/>
      <c r="B69" s="10"/>
      <c r="C69" s="11"/>
      <c r="D69" s="23"/>
      <c r="E69" s="23"/>
      <c r="F69" s="23"/>
      <c r="G69" s="23"/>
      <c r="H69" s="23"/>
      <c r="I69" s="23"/>
      <c r="J69" s="23"/>
      <c r="K69" s="23"/>
      <c r="L69" s="11"/>
      <c r="AI69"/>
      <c r="AJ69"/>
      <c r="AK69"/>
    </row>
    <row r="70" spans="1:37" ht="12.75">
      <c r="A70" s="10"/>
      <c r="B70" s="10"/>
      <c r="C70" s="11"/>
      <c r="D70" s="23"/>
      <c r="E70" s="23"/>
      <c r="F70" s="23"/>
      <c r="G70" s="23"/>
      <c r="H70" s="23"/>
      <c r="I70" s="23"/>
      <c r="J70" s="23"/>
      <c r="K70" s="23"/>
      <c r="L70" s="11"/>
      <c r="AI70"/>
      <c r="AJ70"/>
      <c r="AK70"/>
    </row>
    <row r="71" spans="2:37" ht="12.75">
      <c r="B71" s="10"/>
      <c r="C71" s="11"/>
      <c r="D71" s="23"/>
      <c r="E71" s="23"/>
      <c r="F71" s="23"/>
      <c r="G71" s="23"/>
      <c r="H71" s="23"/>
      <c r="I71" s="23"/>
      <c r="J71" s="23"/>
      <c r="K71" s="23"/>
      <c r="L71" s="11"/>
      <c r="AI71"/>
      <c r="AJ71"/>
      <c r="AK71"/>
    </row>
    <row r="72" spans="3:37" ht="12.75">
      <c r="C72" s="11"/>
      <c r="E72" s="31"/>
      <c r="F72" s="31"/>
      <c r="G72" s="42"/>
      <c r="H72" s="42"/>
      <c r="I72" s="42"/>
      <c r="J72" s="42"/>
      <c r="K72" s="23"/>
      <c r="L72" s="11"/>
      <c r="AI72"/>
      <c r="AJ72"/>
      <c r="AK72"/>
    </row>
    <row r="73" spans="1:37" ht="12.75">
      <c r="A73" s="10"/>
      <c r="B73" s="10"/>
      <c r="C73" s="11"/>
      <c r="D73" s="23"/>
      <c r="E73" s="31" t="s">
        <v>270</v>
      </c>
      <c r="G73" s="23"/>
      <c r="H73" s="42"/>
      <c r="I73" s="42"/>
      <c r="J73" s="42"/>
      <c r="K73" s="23"/>
      <c r="L73" s="11"/>
      <c r="AI73"/>
      <c r="AJ73"/>
      <c r="AK73"/>
    </row>
    <row r="74" spans="1:37" ht="12.75">
      <c r="A74" s="19"/>
      <c r="B74" s="19"/>
      <c r="C74" s="11"/>
      <c r="D74" s="23"/>
      <c r="E74" s="211" t="s">
        <v>271</v>
      </c>
      <c r="F74" s="23"/>
      <c r="G74" s="23"/>
      <c r="H74" s="42"/>
      <c r="I74" s="42"/>
      <c r="J74" s="48"/>
      <c r="K74" s="49"/>
      <c r="L74" s="19"/>
      <c r="M74" s="176"/>
      <c r="N74"/>
      <c r="O74"/>
      <c r="P74"/>
      <c r="Q74"/>
      <c r="R74"/>
      <c r="S74"/>
      <c r="T74"/>
      <c r="U74"/>
      <c r="V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 s="19"/>
      <c r="B75" s="19"/>
      <c r="C75" s="11"/>
      <c r="D75" s="23"/>
      <c r="E75" s="31"/>
      <c r="F75" s="23"/>
      <c r="G75" s="23"/>
      <c r="H75" s="42"/>
      <c r="I75" s="42"/>
      <c r="J75" s="48"/>
      <c r="K75" s="48"/>
      <c r="L75"/>
      <c r="M75" s="176"/>
      <c r="N75"/>
      <c r="O75"/>
      <c r="P75"/>
      <c r="Q75"/>
      <c r="R75"/>
      <c r="S75"/>
      <c r="T75"/>
      <c r="U75"/>
      <c r="V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 s="19"/>
      <c r="B76" s="19"/>
      <c r="C76" s="11"/>
      <c r="D76" s="23"/>
      <c r="E76" s="212"/>
      <c r="F76" s="212"/>
      <c r="G76" s="23"/>
      <c r="H76" s="42"/>
      <c r="I76" s="42"/>
      <c r="J76" s="48"/>
      <c r="K76" s="48"/>
      <c r="L76"/>
      <c r="M76" s="176"/>
      <c r="N76"/>
      <c r="O76"/>
      <c r="P76"/>
      <c r="Q76"/>
      <c r="R76"/>
      <c r="S76"/>
      <c r="T76"/>
      <c r="U76"/>
      <c r="V76"/>
      <c r="AA76"/>
      <c r="AB76"/>
      <c r="AC76"/>
      <c r="AD76"/>
      <c r="AE76"/>
      <c r="AF76"/>
      <c r="AG76"/>
      <c r="AH76"/>
      <c r="AI76"/>
      <c r="AJ76"/>
      <c r="AK76"/>
    </row>
    <row r="77" spans="1:11" ht="15">
      <c r="A77" s="10"/>
      <c r="B77" s="10"/>
      <c r="C77" s="11"/>
      <c r="D77" s="23"/>
      <c r="E77" s="51"/>
      <c r="F77" s="23"/>
      <c r="G77" s="23"/>
      <c r="H77" s="23"/>
      <c r="I77" s="42"/>
      <c r="J77" s="42"/>
      <c r="K77" s="42"/>
    </row>
    <row r="78" spans="1:11" ht="12.75">
      <c r="A78" s="10"/>
      <c r="B78" s="10"/>
      <c r="C78" s="11"/>
      <c r="D78" s="23"/>
      <c r="E78" s="23"/>
      <c r="F78" s="23"/>
      <c r="G78" s="23"/>
      <c r="H78" s="42"/>
      <c r="I78" s="42"/>
      <c r="J78" s="42"/>
      <c r="K78" s="42"/>
    </row>
    <row r="79" spans="1:11" ht="12.75">
      <c r="A79" s="10"/>
      <c r="B79" s="10"/>
      <c r="C79" s="11"/>
      <c r="D79" s="23"/>
      <c r="E79" s="23"/>
      <c r="F79" s="23"/>
      <c r="G79" s="23"/>
      <c r="H79" s="42"/>
      <c r="I79" s="42"/>
      <c r="J79" s="42"/>
      <c r="K79" s="42"/>
    </row>
    <row r="80" spans="1:11" ht="12.75">
      <c r="A80" s="10"/>
      <c r="B80" s="10"/>
      <c r="C80" s="11"/>
      <c r="D80" s="23"/>
      <c r="E80" s="23"/>
      <c r="F80" s="23"/>
      <c r="G80" s="23"/>
      <c r="H80" s="42"/>
      <c r="I80" s="42"/>
      <c r="J80" s="42"/>
      <c r="K80" s="42"/>
    </row>
    <row r="81" spans="4:11" ht="12.75">
      <c r="D81" s="23"/>
      <c r="E81" s="23"/>
      <c r="F81" s="23"/>
      <c r="G81" s="42"/>
      <c r="H81" s="42"/>
      <c r="I81" s="42"/>
      <c r="J81" s="42"/>
      <c r="K81" s="42"/>
    </row>
    <row r="82" spans="4:11" ht="12.75">
      <c r="D82" s="23"/>
      <c r="E82" s="23"/>
      <c r="F82" s="23"/>
      <c r="G82" s="42"/>
      <c r="H82" s="42"/>
      <c r="I82" s="42"/>
      <c r="J82" s="42"/>
      <c r="K82" s="42"/>
    </row>
    <row r="83" spans="4:11" ht="15.75">
      <c r="D83" s="50"/>
      <c r="E83" s="27"/>
      <c r="F83" s="27"/>
      <c r="G83" s="42"/>
      <c r="H83" s="42"/>
      <c r="I83" s="42"/>
      <c r="J83" s="42"/>
      <c r="K83" s="42"/>
    </row>
    <row r="84" spans="4:11" ht="12.75">
      <c r="D84" s="28"/>
      <c r="E84" s="28"/>
      <c r="F84" s="28"/>
      <c r="G84" s="42"/>
      <c r="H84" s="42"/>
      <c r="I84" s="42"/>
      <c r="J84" s="42"/>
      <c r="K84" s="42"/>
    </row>
    <row r="85" spans="4:11" ht="12.75">
      <c r="D85" s="38"/>
      <c r="E85" s="40"/>
      <c r="F85" s="28"/>
      <c r="G85" s="42"/>
      <c r="H85" s="42"/>
      <c r="I85" s="42"/>
      <c r="J85" s="42"/>
      <c r="K85" s="42"/>
    </row>
    <row r="86" spans="4:11" ht="12.75">
      <c r="D86" s="38"/>
      <c r="E86" s="40"/>
      <c r="F86" s="28"/>
      <c r="G86" s="42"/>
      <c r="H86" s="42"/>
      <c r="I86" s="42"/>
      <c r="J86" s="42"/>
      <c r="K86" s="42"/>
    </row>
    <row r="87" spans="1:37" s="3" customFormat="1" ht="12.75">
      <c r="A87" s="1"/>
      <c r="B87" s="1"/>
      <c r="D87" s="38"/>
      <c r="E87" s="40"/>
      <c r="F87" s="28"/>
      <c r="G87" s="42"/>
      <c r="H87" s="42"/>
      <c r="I87" s="42"/>
      <c r="J87" s="42"/>
      <c r="K87" s="42"/>
      <c r="M87" s="175"/>
      <c r="W87"/>
      <c r="X87"/>
      <c r="Y87"/>
      <c r="Z87"/>
      <c r="AK87" s="17"/>
    </row>
    <row r="88" spans="1:37" s="3" customFormat="1" ht="12.75">
      <c r="A88" s="1"/>
      <c r="B88" s="1"/>
      <c r="D88" s="38"/>
      <c r="E88" s="40"/>
      <c r="F88" s="28"/>
      <c r="G88" s="42"/>
      <c r="H88" s="42"/>
      <c r="I88" s="42"/>
      <c r="J88" s="42"/>
      <c r="K88" s="42"/>
      <c r="M88" s="175"/>
      <c r="W88"/>
      <c r="X88"/>
      <c r="Y88"/>
      <c r="Z88"/>
      <c r="AK88" s="17"/>
    </row>
    <row r="89" spans="1:37" s="3" customFormat="1" ht="12.75">
      <c r="A89" s="1"/>
      <c r="B89" s="1"/>
      <c r="D89" s="38"/>
      <c r="E89" s="29"/>
      <c r="F89" s="28"/>
      <c r="M89" s="175"/>
      <c r="W89"/>
      <c r="X89"/>
      <c r="Y89"/>
      <c r="Z89"/>
      <c r="AK89" s="17"/>
    </row>
    <row r="90" spans="1:37" s="3" customFormat="1" ht="12.75">
      <c r="A90" s="1"/>
      <c r="B90" s="1"/>
      <c r="D90" s="38"/>
      <c r="E90" s="29"/>
      <c r="F90" s="28"/>
      <c r="M90" s="175"/>
      <c r="W90"/>
      <c r="X90"/>
      <c r="Y90"/>
      <c r="Z90"/>
      <c r="AK90" s="17"/>
    </row>
    <row r="91" spans="1:37" s="3" customFormat="1" ht="12.75">
      <c r="A91" s="1"/>
      <c r="B91" s="1"/>
      <c r="D91" s="38"/>
      <c r="E91" s="29"/>
      <c r="F91" s="28"/>
      <c r="M91" s="175"/>
      <c r="W91"/>
      <c r="X91"/>
      <c r="Y91"/>
      <c r="Z91"/>
      <c r="AK91" s="17"/>
    </row>
    <row r="92" spans="1:37" s="3" customFormat="1" ht="12.75">
      <c r="A92" s="1"/>
      <c r="B92" s="1"/>
      <c r="D92" s="23"/>
      <c r="E92" s="11"/>
      <c r="F92" s="23"/>
      <c r="M92" s="175"/>
      <c r="W92"/>
      <c r="X92"/>
      <c r="Y92"/>
      <c r="Z92"/>
      <c r="AK92" s="17"/>
    </row>
    <row r="93" spans="4:6" ht="12.75">
      <c r="D93" s="23"/>
      <c r="E93" s="11"/>
      <c r="F93" s="23"/>
    </row>
    <row r="94" spans="4:6" ht="12.75">
      <c r="D94" s="23"/>
      <c r="E94" s="11"/>
      <c r="F94" s="23"/>
    </row>
    <row r="95" spans="4:6" ht="15.75">
      <c r="D95" s="50"/>
      <c r="E95" s="27"/>
      <c r="F95" s="23"/>
    </row>
    <row r="96" spans="4:6" ht="12.75">
      <c r="D96" s="28"/>
      <c r="E96" s="28"/>
      <c r="F96" s="23"/>
    </row>
    <row r="97" spans="4:6" ht="12.75">
      <c r="D97" s="38"/>
      <c r="E97" s="40"/>
      <c r="F97" s="23"/>
    </row>
    <row r="98" spans="4:6" ht="12.75">
      <c r="D98" s="38"/>
      <c r="E98" s="40"/>
      <c r="F98" s="23"/>
    </row>
    <row r="99" spans="4:6" ht="12.75">
      <c r="D99" s="38"/>
      <c r="E99" s="40"/>
      <c r="F99" s="23"/>
    </row>
    <row r="100" spans="4:6" ht="12.75">
      <c r="D100" s="38"/>
      <c r="E100" s="40"/>
      <c r="F100" s="23"/>
    </row>
    <row r="101" spans="4:6" ht="12.75">
      <c r="D101" s="38"/>
      <c r="E101" s="29"/>
      <c r="F101" s="23"/>
    </row>
    <row r="102" spans="4:6" ht="12.75">
      <c r="D102" s="38"/>
      <c r="E102" s="29"/>
      <c r="F102" s="23"/>
    </row>
    <row r="103" spans="4:6" ht="12.75">
      <c r="D103" s="38"/>
      <c r="E103" s="29"/>
      <c r="F103" s="23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2" width="64.28125" style="1" bestFit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8" width="13.57421875" style="42" customWidth="1"/>
    <col min="9" max="9" width="15.140625" style="42" customWidth="1"/>
    <col min="10" max="10" width="12.28125" style="42" customWidth="1"/>
    <col min="11" max="11" width="16.28125" style="42" customWidth="1"/>
    <col min="12" max="12" width="24.140625" style="42" customWidth="1"/>
    <col min="13" max="13" width="20.140625" style="42" customWidth="1"/>
    <col min="14" max="14" width="16.421875" style="3" customWidth="1"/>
    <col min="15" max="15" width="14.8515625" style="3" customWidth="1"/>
    <col min="16" max="16" width="11.140625" style="3" customWidth="1"/>
    <col min="17" max="18" width="10.7109375" style="3" customWidth="1"/>
    <col min="19" max="19" width="11.140625" style="3" customWidth="1"/>
    <col min="20" max="20" width="10.8515625" style="3" customWidth="1"/>
    <col min="21" max="21" width="10.57421875" style="3" customWidth="1"/>
    <col min="22" max="22" width="10.421875" style="3" customWidth="1"/>
    <col min="23" max="23" width="10.140625" style="0" customWidth="1"/>
    <col min="24" max="24" width="10.28125" style="0" customWidth="1"/>
    <col min="27" max="27" width="10.28125" style="3" bestFit="1" customWidth="1"/>
    <col min="28" max="28" width="10.140625" style="3" bestFit="1" customWidth="1"/>
    <col min="29" max="30" width="9.140625" style="3" customWidth="1"/>
    <col min="31" max="31" width="11.7109375" style="3" bestFit="1" customWidth="1"/>
    <col min="32" max="32" width="23.00390625" style="3" bestFit="1" customWidth="1"/>
    <col min="33" max="33" width="15.421875" style="3" bestFit="1" customWidth="1"/>
    <col min="34" max="34" width="10.140625" style="3" bestFit="1" customWidth="1"/>
    <col min="35" max="35" width="15.421875" style="3" bestFit="1" customWidth="1"/>
    <col min="36" max="36" width="9.140625" style="3" customWidth="1"/>
    <col min="37" max="37" width="9.140625" style="17" customWidth="1"/>
  </cols>
  <sheetData>
    <row r="2" spans="2:37" ht="15.75">
      <c r="B2" s="252" t="s">
        <v>310</v>
      </c>
      <c r="C2" s="252"/>
      <c r="D2" s="252"/>
      <c r="Z2" s="19"/>
      <c r="AA2" s="11"/>
      <c r="AB2" s="11"/>
      <c r="AC2" s="11"/>
      <c r="AD2" s="11"/>
      <c r="AE2" s="11"/>
      <c r="AF2" s="11"/>
      <c r="AG2" s="11"/>
      <c r="AH2" s="11"/>
      <c r="AI2" s="11"/>
      <c r="AJ2"/>
      <c r="AK2"/>
    </row>
    <row r="3" spans="2:37" ht="15.75">
      <c r="B3" s="55" t="s">
        <v>118</v>
      </c>
      <c r="C3" s="55"/>
      <c r="D3" s="55"/>
      <c r="J3" s="42">
        <v>207600</v>
      </c>
      <c r="K3" s="42">
        <f>J3/12</f>
        <v>17300</v>
      </c>
      <c r="Z3" s="19"/>
      <c r="AA3" s="11"/>
      <c r="AB3" s="11"/>
      <c r="AC3" s="11"/>
      <c r="AD3" s="11"/>
      <c r="AE3" s="11"/>
      <c r="AF3" s="11"/>
      <c r="AG3" s="11"/>
      <c r="AH3" s="11"/>
      <c r="AI3" s="11"/>
      <c r="AJ3"/>
      <c r="AK3"/>
    </row>
    <row r="4" spans="1:37" ht="12.75">
      <c r="A4" s="2" t="s">
        <v>0</v>
      </c>
      <c r="N4" s="11"/>
      <c r="O4" s="11"/>
      <c r="P4" s="11"/>
      <c r="Q4" s="11"/>
      <c r="R4" s="11"/>
      <c r="S4" s="11"/>
      <c r="Z4" s="19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</row>
    <row r="5" spans="1:37" ht="12.75">
      <c r="A5" s="4" t="s">
        <v>1</v>
      </c>
      <c r="B5" s="20" t="s">
        <v>2</v>
      </c>
      <c r="C5" s="13" t="s">
        <v>312</v>
      </c>
      <c r="D5" s="52" t="s">
        <v>64</v>
      </c>
      <c r="E5" s="21" t="s">
        <v>116</v>
      </c>
      <c r="F5" s="54" t="s">
        <v>294</v>
      </c>
      <c r="G5" s="54" t="s">
        <v>87</v>
      </c>
      <c r="H5" s="28"/>
      <c r="I5" s="28"/>
      <c r="J5" s="27"/>
      <c r="K5" s="28"/>
      <c r="L5" s="28"/>
      <c r="M5" s="28"/>
      <c r="N5" s="15"/>
      <c r="O5" s="14"/>
      <c r="P5" s="14"/>
      <c r="Q5" s="15"/>
      <c r="R5" s="14"/>
      <c r="S5" s="11"/>
      <c r="Z5" s="19"/>
      <c r="AA5" s="11"/>
      <c r="AB5" s="11"/>
      <c r="AC5" s="11"/>
      <c r="AD5" s="11"/>
      <c r="AE5" s="24"/>
      <c r="AF5" s="11"/>
      <c r="AG5" s="11"/>
      <c r="AH5" s="11"/>
      <c r="AI5" s="11"/>
      <c r="AJ5"/>
      <c r="AK5"/>
    </row>
    <row r="6" spans="1:37" ht="12.75">
      <c r="A6" s="6" t="s">
        <v>3</v>
      </c>
      <c r="B6" s="5" t="s">
        <v>83</v>
      </c>
      <c r="C6" s="12">
        <f>SUM(C7:C20)</f>
        <v>1750000</v>
      </c>
      <c r="D6" s="53">
        <f>SUM(D7:D19)</f>
        <v>0</v>
      </c>
      <c r="E6" s="12">
        <f>SUM(E7:E19)</f>
        <v>161520</v>
      </c>
      <c r="F6" s="53">
        <f>SUM(F7:F19)</f>
        <v>1388480</v>
      </c>
      <c r="G6" s="53">
        <f>SUM(G7:G19)</f>
        <v>0</v>
      </c>
      <c r="H6" s="28"/>
      <c r="I6" s="28"/>
      <c r="J6" s="28"/>
      <c r="K6" s="28"/>
      <c r="L6" s="28"/>
      <c r="M6" s="28"/>
      <c r="N6" s="14"/>
      <c r="O6" s="14"/>
      <c r="P6" s="14"/>
      <c r="Q6" s="14"/>
      <c r="R6" s="14"/>
      <c r="S6" s="11"/>
      <c r="Z6" s="19"/>
      <c r="AA6" s="11"/>
      <c r="AB6" s="11"/>
      <c r="AC6" s="11"/>
      <c r="AD6" s="11"/>
      <c r="AE6" s="11"/>
      <c r="AF6" s="11"/>
      <c r="AG6" s="32"/>
      <c r="AH6" s="11"/>
      <c r="AI6" s="11"/>
      <c r="AJ6"/>
      <c r="AK6"/>
    </row>
    <row r="7" spans="1:37" ht="12.75">
      <c r="A7" s="78" t="s">
        <v>249</v>
      </c>
      <c r="B7" s="78" t="s">
        <v>250</v>
      </c>
      <c r="C7" s="25">
        <v>0</v>
      </c>
      <c r="D7" s="39">
        <v>0</v>
      </c>
      <c r="E7" s="25">
        <v>0</v>
      </c>
      <c r="F7" s="39">
        <v>0</v>
      </c>
      <c r="G7" s="39">
        <v>0</v>
      </c>
      <c r="H7" s="40"/>
      <c r="I7" s="38"/>
      <c r="J7" s="40"/>
      <c r="K7" s="28"/>
      <c r="L7" s="28"/>
      <c r="M7" s="28"/>
      <c r="N7" s="14"/>
      <c r="O7" s="14"/>
      <c r="P7" s="14"/>
      <c r="Q7" s="14"/>
      <c r="R7" s="14"/>
      <c r="S7" s="11"/>
      <c r="Z7" s="19"/>
      <c r="AA7" s="11"/>
      <c r="AB7" s="11"/>
      <c r="AC7" s="11"/>
      <c r="AD7" s="11"/>
      <c r="AE7" s="11"/>
      <c r="AF7" s="11"/>
      <c r="AG7" s="11"/>
      <c r="AH7" s="11"/>
      <c r="AI7" s="11"/>
      <c r="AJ7"/>
      <c r="AK7"/>
    </row>
    <row r="8" spans="1:37" ht="13.5" thickBot="1">
      <c r="A8" s="181" t="s">
        <v>251</v>
      </c>
      <c r="B8" s="181" t="s">
        <v>252</v>
      </c>
      <c r="C8" s="25">
        <v>0</v>
      </c>
      <c r="D8" s="39">
        <v>0</v>
      </c>
      <c r="E8" s="25">
        <v>0</v>
      </c>
      <c r="F8" s="39">
        <v>0</v>
      </c>
      <c r="G8" s="39">
        <v>0</v>
      </c>
      <c r="H8" s="40"/>
      <c r="I8" s="38"/>
      <c r="J8" s="40"/>
      <c r="K8" s="28"/>
      <c r="L8" s="28"/>
      <c r="M8" s="28"/>
      <c r="N8" s="14"/>
      <c r="O8" s="14"/>
      <c r="P8" s="14"/>
      <c r="Q8" s="14"/>
      <c r="R8" s="14"/>
      <c r="S8" s="11"/>
      <c r="Z8" s="19"/>
      <c r="AA8" s="11"/>
      <c r="AB8" s="11"/>
      <c r="AC8" s="11"/>
      <c r="AD8" s="11"/>
      <c r="AE8" s="11"/>
      <c r="AF8" s="11"/>
      <c r="AG8" s="32"/>
      <c r="AH8" s="11"/>
      <c r="AI8" s="11"/>
      <c r="AJ8"/>
      <c r="AK8"/>
    </row>
    <row r="9" spans="1:37" ht="12.75">
      <c r="A9" s="78" t="s">
        <v>231</v>
      </c>
      <c r="B9" s="78" t="s">
        <v>4</v>
      </c>
      <c r="C9" s="25">
        <f>D9+E9+F9+G9</f>
        <v>0</v>
      </c>
      <c r="D9" s="39">
        <v>0</v>
      </c>
      <c r="E9" s="25">
        <v>0</v>
      </c>
      <c r="F9" s="39">
        <v>0</v>
      </c>
      <c r="G9" s="39">
        <v>0</v>
      </c>
      <c r="H9" s="40"/>
      <c r="I9" s="38"/>
      <c r="J9" s="244" t="s">
        <v>100</v>
      </c>
      <c r="K9" s="237"/>
      <c r="L9" s="237" t="s">
        <v>257</v>
      </c>
      <c r="M9" s="237" t="s">
        <v>108</v>
      </c>
      <c r="N9" s="64" t="s">
        <v>104</v>
      </c>
      <c r="O9" s="14"/>
      <c r="P9" s="14"/>
      <c r="Q9" s="14"/>
      <c r="R9" s="14"/>
      <c r="S9" s="11"/>
      <c r="Z9" s="19"/>
      <c r="AA9" s="11"/>
      <c r="AB9" s="11"/>
      <c r="AC9" s="11"/>
      <c r="AD9" s="11"/>
      <c r="AE9" s="11"/>
      <c r="AF9" s="11"/>
      <c r="AG9" s="11"/>
      <c r="AH9" s="11"/>
      <c r="AI9" s="11"/>
      <c r="AJ9"/>
      <c r="AK9"/>
    </row>
    <row r="10" spans="1:37" ht="12.75">
      <c r="A10" s="181" t="s">
        <v>232</v>
      </c>
      <c r="B10" s="182" t="s">
        <v>269</v>
      </c>
      <c r="C10" s="25">
        <f>D10+E10+F10+G10</f>
        <v>0</v>
      </c>
      <c r="D10" s="39">
        <v>0</v>
      </c>
      <c r="E10" s="25">
        <v>0</v>
      </c>
      <c r="F10" s="39">
        <v>0</v>
      </c>
      <c r="G10" s="39">
        <v>0</v>
      </c>
      <c r="H10" s="40"/>
      <c r="I10" s="38"/>
      <c r="J10" s="66" t="s">
        <v>101</v>
      </c>
      <c r="K10" s="43">
        <v>200</v>
      </c>
      <c r="L10" s="43">
        <f>50*K10</f>
        <v>10000</v>
      </c>
      <c r="M10" s="43"/>
      <c r="N10" s="65"/>
      <c r="O10" s="14"/>
      <c r="P10" s="14"/>
      <c r="Q10" s="14"/>
      <c r="R10" s="14"/>
      <c r="S10" s="11"/>
      <c r="Z10" s="19"/>
      <c r="AA10" s="11"/>
      <c r="AB10" s="11"/>
      <c r="AC10" s="11"/>
      <c r="AD10" s="11"/>
      <c r="AE10" s="11"/>
      <c r="AF10" s="11"/>
      <c r="AG10" s="11"/>
      <c r="AH10" s="11"/>
      <c r="AI10" s="11"/>
      <c r="AJ10"/>
      <c r="AK10"/>
    </row>
    <row r="11" spans="1:37" ht="12.75">
      <c r="A11" s="182" t="s">
        <v>261</v>
      </c>
      <c r="B11" s="182" t="s">
        <v>262</v>
      </c>
      <c r="C11" s="39">
        <f>D11+E11+F11+G11</f>
        <v>0</v>
      </c>
      <c r="D11" s="39">
        <v>0</v>
      </c>
      <c r="E11" s="39">
        <v>0</v>
      </c>
      <c r="F11" s="39"/>
      <c r="G11" s="34">
        <v>0</v>
      </c>
      <c r="H11" s="40"/>
      <c r="I11" s="38"/>
      <c r="J11" s="66"/>
      <c r="K11" s="43"/>
      <c r="L11" s="43"/>
      <c r="M11" s="43"/>
      <c r="N11" s="65"/>
      <c r="O11" s="14"/>
      <c r="P11" s="14"/>
      <c r="Q11" s="14"/>
      <c r="R11" s="14"/>
      <c r="S11" s="11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/>
      <c r="AK11"/>
    </row>
    <row r="12" spans="1:37" ht="12.75">
      <c r="A12" s="182" t="s">
        <v>233</v>
      </c>
      <c r="B12" s="182" t="s">
        <v>234</v>
      </c>
      <c r="C12" s="25">
        <f>D12+E12+F12+G12</f>
        <v>0</v>
      </c>
      <c r="D12" s="39">
        <v>0</v>
      </c>
      <c r="E12" s="25">
        <v>0</v>
      </c>
      <c r="F12" s="39">
        <v>0</v>
      </c>
      <c r="G12" s="39">
        <v>0</v>
      </c>
      <c r="H12" s="40"/>
      <c r="I12" s="38"/>
      <c r="J12" s="66"/>
      <c r="K12" s="43"/>
      <c r="L12" s="43"/>
      <c r="M12" s="43"/>
      <c r="N12" s="65"/>
      <c r="O12" s="14"/>
      <c r="P12" s="14"/>
      <c r="Q12" s="14"/>
      <c r="R12" s="14"/>
      <c r="S12" s="11"/>
      <c r="Z12" s="19"/>
      <c r="AA12" s="11"/>
      <c r="AB12" s="11"/>
      <c r="AC12" s="11"/>
      <c r="AD12" s="11"/>
      <c r="AE12" s="11"/>
      <c r="AF12" s="11"/>
      <c r="AG12" s="11"/>
      <c r="AH12" s="11"/>
      <c r="AI12" s="11"/>
      <c r="AJ12"/>
      <c r="AK12"/>
    </row>
    <row r="13" spans="1:37" ht="12.75">
      <c r="A13" s="182" t="s">
        <v>245</v>
      </c>
      <c r="B13" s="182" t="s">
        <v>246</v>
      </c>
      <c r="C13" s="25">
        <f>D13+E13+F13+G13</f>
        <v>0</v>
      </c>
      <c r="D13" s="41">
        <v>0</v>
      </c>
      <c r="E13" s="41">
        <v>0</v>
      </c>
      <c r="F13" s="39">
        <v>0</v>
      </c>
      <c r="G13" s="39">
        <v>0</v>
      </c>
      <c r="H13" s="40"/>
      <c r="I13" s="38"/>
      <c r="J13" s="66" t="s">
        <v>102</v>
      </c>
      <c r="K13" s="43">
        <v>16</v>
      </c>
      <c r="L13" s="43"/>
      <c r="M13" s="43">
        <v>1000</v>
      </c>
      <c r="N13" s="65"/>
      <c r="O13" s="14"/>
      <c r="P13" s="14"/>
      <c r="Q13" s="14"/>
      <c r="R13" s="14"/>
      <c r="S13" s="11"/>
      <c r="Z13" s="19"/>
      <c r="AA13" s="11"/>
      <c r="AB13" s="11"/>
      <c r="AC13" s="11"/>
      <c r="AD13" s="11"/>
      <c r="AE13" s="11"/>
      <c r="AF13" s="11"/>
      <c r="AG13" s="11"/>
      <c r="AH13" s="11"/>
      <c r="AI13" s="11"/>
      <c r="AJ13"/>
      <c r="AK13"/>
    </row>
    <row r="14" spans="1:37" ht="12.75">
      <c r="A14" s="182" t="s">
        <v>72</v>
      </c>
      <c r="B14" s="182" t="s">
        <v>73</v>
      </c>
      <c r="C14" s="25"/>
      <c r="D14" s="56"/>
      <c r="E14" s="56"/>
      <c r="F14" s="39"/>
      <c r="G14" s="39"/>
      <c r="H14" s="40"/>
      <c r="I14" s="38"/>
      <c r="J14" s="66" t="s">
        <v>103</v>
      </c>
      <c r="K14" s="43">
        <v>1</v>
      </c>
      <c r="L14" s="43"/>
      <c r="M14" s="43"/>
      <c r="N14" s="65">
        <v>1000</v>
      </c>
      <c r="O14" s="14"/>
      <c r="P14" s="14"/>
      <c r="Q14" s="14"/>
      <c r="R14" s="14"/>
      <c r="S14" s="11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/>
      <c r="AK14"/>
    </row>
    <row r="15" spans="1:37" ht="13.5" thickBot="1">
      <c r="A15" s="182" t="s">
        <v>235</v>
      </c>
      <c r="B15" s="182" t="s">
        <v>236</v>
      </c>
      <c r="C15" s="25">
        <f aca="true" t="shared" si="0" ref="C15:C20">D15+E15+F15+G15</f>
        <v>0</v>
      </c>
      <c r="D15" s="39">
        <v>0</v>
      </c>
      <c r="E15" s="25">
        <v>0</v>
      </c>
      <c r="F15" s="39">
        <v>0</v>
      </c>
      <c r="G15" s="39">
        <v>0</v>
      </c>
      <c r="H15" s="40"/>
      <c r="I15" s="38"/>
      <c r="J15" s="66"/>
      <c r="K15" s="43"/>
      <c r="L15" s="43"/>
      <c r="M15" s="43"/>
      <c r="N15" s="65"/>
      <c r="O15" s="14"/>
      <c r="P15" s="14"/>
      <c r="Q15" s="14"/>
      <c r="R15" s="14"/>
      <c r="S15" s="11"/>
      <c r="Z15" s="19"/>
      <c r="AA15" s="11"/>
      <c r="AB15" s="11"/>
      <c r="AC15" s="11"/>
      <c r="AD15" s="11"/>
      <c r="AE15" s="11"/>
      <c r="AF15" s="11"/>
      <c r="AG15" s="33"/>
      <c r="AH15" s="11"/>
      <c r="AI15" s="11"/>
      <c r="AJ15"/>
      <c r="AK15"/>
    </row>
    <row r="16" spans="1:37" ht="16.5" thickBot="1">
      <c r="A16" s="182" t="s">
        <v>237</v>
      </c>
      <c r="B16" s="182" t="s">
        <v>238</v>
      </c>
      <c r="C16" s="25">
        <f t="shared" si="0"/>
        <v>0</v>
      </c>
      <c r="D16" s="39">
        <v>0</v>
      </c>
      <c r="E16" s="25">
        <v>0</v>
      </c>
      <c r="F16" s="39">
        <v>0</v>
      </c>
      <c r="G16" s="39">
        <v>0</v>
      </c>
      <c r="H16" s="40"/>
      <c r="I16" s="38"/>
      <c r="J16" s="66" t="s">
        <v>106</v>
      </c>
      <c r="K16" s="43"/>
      <c r="L16" s="43">
        <f>SUM(L10:L15)</f>
        <v>10000</v>
      </c>
      <c r="M16" s="43">
        <f>SUM(M10:M15)</f>
        <v>1000</v>
      </c>
      <c r="N16" s="65">
        <f>SUM(N10:N15)</f>
        <v>1000</v>
      </c>
      <c r="O16" s="61">
        <f>L16+M16+N16</f>
        <v>12000</v>
      </c>
      <c r="P16" s="59" t="s">
        <v>109</v>
      </c>
      <c r="Q16" s="14"/>
      <c r="R16" s="14"/>
      <c r="S16" s="11"/>
      <c r="Z16" s="19"/>
      <c r="AA16" s="11"/>
      <c r="AB16" s="11"/>
      <c r="AC16" s="11"/>
      <c r="AD16" s="11"/>
      <c r="AE16" s="11"/>
      <c r="AF16" s="11"/>
      <c r="AG16" s="33"/>
      <c r="AH16" s="11"/>
      <c r="AI16" s="11"/>
      <c r="AJ16"/>
      <c r="AK16"/>
    </row>
    <row r="17" spans="1:37" ht="15.75">
      <c r="A17" s="182" t="s">
        <v>239</v>
      </c>
      <c r="B17" s="182" t="s">
        <v>240</v>
      </c>
      <c r="C17" s="25">
        <f t="shared" si="0"/>
        <v>0</v>
      </c>
      <c r="D17" s="39">
        <v>0</v>
      </c>
      <c r="E17" s="25">
        <v>0</v>
      </c>
      <c r="F17" s="39">
        <v>0</v>
      </c>
      <c r="G17" s="39">
        <v>0</v>
      </c>
      <c r="H17" s="31"/>
      <c r="I17" s="36"/>
      <c r="J17" s="67"/>
      <c r="K17" s="63"/>
      <c r="L17" s="63"/>
      <c r="M17" s="63"/>
      <c r="N17" s="68"/>
      <c r="O17" s="58"/>
      <c r="P17" s="11"/>
      <c r="Q17" s="11"/>
      <c r="R17" s="11"/>
      <c r="S17" s="11"/>
      <c r="Z17" s="19"/>
      <c r="AA17" s="11"/>
      <c r="AB17" s="11"/>
      <c r="AC17" s="11"/>
      <c r="AD17" s="11"/>
      <c r="AE17" s="29"/>
      <c r="AF17" s="11"/>
      <c r="AG17" s="11"/>
      <c r="AH17" s="11"/>
      <c r="AI17" s="11"/>
      <c r="AJ17"/>
      <c r="AK17"/>
    </row>
    <row r="18" spans="1:37" ht="13.5" thickBot="1">
      <c r="A18" s="182" t="s">
        <v>241</v>
      </c>
      <c r="B18" s="182" t="s">
        <v>242</v>
      </c>
      <c r="C18" s="25">
        <f t="shared" si="0"/>
        <v>0</v>
      </c>
      <c r="D18" s="39">
        <v>0</v>
      </c>
      <c r="E18" s="39">
        <v>0</v>
      </c>
      <c r="F18" s="39">
        <v>0</v>
      </c>
      <c r="G18" s="39">
        <v>0</v>
      </c>
      <c r="H18" s="31"/>
      <c r="I18" s="36"/>
      <c r="J18" s="69"/>
      <c r="K18" s="26"/>
      <c r="L18" s="26"/>
      <c r="M18" s="41"/>
      <c r="N18" s="70"/>
      <c r="O18" s="15"/>
      <c r="P18" s="11"/>
      <c r="Q18" s="11"/>
      <c r="R18" s="11"/>
      <c r="S18" s="11"/>
      <c r="Z18" s="19"/>
      <c r="AA18" s="11"/>
      <c r="AB18" s="11"/>
      <c r="AC18" s="11"/>
      <c r="AD18" s="11"/>
      <c r="AE18" s="29"/>
      <c r="AF18" s="11"/>
      <c r="AG18" s="11"/>
      <c r="AH18" s="11"/>
      <c r="AI18" s="11"/>
      <c r="AJ18"/>
      <c r="AK18"/>
    </row>
    <row r="19" spans="1:37" ht="16.5" thickBot="1">
      <c r="A19" s="78" t="s">
        <v>91</v>
      </c>
      <c r="B19" s="77" t="s">
        <v>111</v>
      </c>
      <c r="C19" s="25">
        <f t="shared" si="0"/>
        <v>1550000</v>
      </c>
      <c r="D19" s="26">
        <v>0</v>
      </c>
      <c r="E19" s="26">
        <f>E22+E62</f>
        <v>161520</v>
      </c>
      <c r="F19" s="26">
        <f>F22</f>
        <v>1388480</v>
      </c>
      <c r="G19" s="39">
        <v>0</v>
      </c>
      <c r="H19" s="23"/>
      <c r="I19" s="36"/>
      <c r="J19" s="71"/>
      <c r="K19" s="72" t="s">
        <v>107</v>
      </c>
      <c r="L19" s="72"/>
      <c r="M19" s="72"/>
      <c r="N19" s="73"/>
      <c r="O19" s="62">
        <f>12*O16</f>
        <v>144000</v>
      </c>
      <c r="P19" s="60" t="s">
        <v>110</v>
      </c>
      <c r="Q19" s="11"/>
      <c r="R19" s="11"/>
      <c r="S19" s="11"/>
      <c r="Z19" s="19"/>
      <c r="AA19" s="11"/>
      <c r="AB19" s="11"/>
      <c r="AC19" s="11"/>
      <c r="AD19" s="11"/>
      <c r="AE19" s="11"/>
      <c r="AF19" s="11"/>
      <c r="AG19" s="11"/>
      <c r="AH19" s="11"/>
      <c r="AI19" s="11"/>
      <c r="AJ19"/>
      <c r="AK19"/>
    </row>
    <row r="20" spans="1:37" ht="16.5" thickBot="1">
      <c r="A20" s="77" t="s">
        <v>243</v>
      </c>
      <c r="B20" s="78" t="s">
        <v>5</v>
      </c>
      <c r="C20" s="25">
        <f t="shared" si="0"/>
        <v>200000</v>
      </c>
      <c r="D20" s="26">
        <v>0</v>
      </c>
      <c r="E20" s="26">
        <v>0</v>
      </c>
      <c r="F20" s="26">
        <f>F62</f>
        <v>200000</v>
      </c>
      <c r="G20" s="41">
        <v>0</v>
      </c>
      <c r="H20" s="23"/>
      <c r="I20" s="36"/>
      <c r="J20" s="162"/>
      <c r="K20" s="162"/>
      <c r="L20" s="162"/>
      <c r="M20" s="162"/>
      <c r="N20" s="58"/>
      <c r="O20" s="58"/>
      <c r="P20" s="29"/>
      <c r="Q20" s="11"/>
      <c r="R20" s="11"/>
      <c r="S20" s="11"/>
      <c r="Z20" s="19"/>
      <c r="AA20" s="11"/>
      <c r="AB20" s="11"/>
      <c r="AC20" s="11"/>
      <c r="AD20" s="11"/>
      <c r="AE20" s="11"/>
      <c r="AF20" s="11"/>
      <c r="AG20" s="11"/>
      <c r="AH20" s="11"/>
      <c r="AI20" s="11"/>
      <c r="AJ20"/>
      <c r="AK20"/>
    </row>
    <row r="21" spans="1:37" ht="18.75" thickBot="1">
      <c r="A21" s="74" t="s">
        <v>51</v>
      </c>
      <c r="B21" s="75"/>
      <c r="C21" s="11"/>
      <c r="D21" s="23"/>
      <c r="E21" s="23"/>
      <c r="F21" s="23"/>
      <c r="G21" s="23"/>
      <c r="H21" s="23"/>
      <c r="I21" s="36"/>
      <c r="J21" s="23"/>
      <c r="L21" s="23"/>
      <c r="M21" s="238" t="s">
        <v>255</v>
      </c>
      <c r="N21" s="196">
        <v>13460</v>
      </c>
      <c r="O21" s="194" t="s">
        <v>256</v>
      </c>
      <c r="P21" s="195">
        <f>N21*12</f>
        <v>161520</v>
      </c>
      <c r="Q21" s="11"/>
      <c r="R21" s="11"/>
      <c r="S21" s="11"/>
      <c r="Z21" s="19"/>
      <c r="AA21" s="11"/>
      <c r="AB21" s="11"/>
      <c r="AC21" s="11"/>
      <c r="AD21" s="11"/>
      <c r="AE21" s="11"/>
      <c r="AF21" s="11"/>
      <c r="AG21" s="11"/>
      <c r="AH21" s="11"/>
      <c r="AI21" s="11"/>
      <c r="AJ21"/>
      <c r="AK21"/>
    </row>
    <row r="22" spans="1:37" ht="12.75">
      <c r="A22" s="186" t="s">
        <v>6</v>
      </c>
      <c r="B22" s="186" t="s">
        <v>7</v>
      </c>
      <c r="C22" s="13">
        <f>SUM(D22+E22+F22+G22)</f>
        <v>1550000</v>
      </c>
      <c r="D22" s="43">
        <f>SUM(D23+D28+D54+D57)</f>
        <v>0</v>
      </c>
      <c r="E22" s="43">
        <f>SUM(E23+E28+E54+E57)</f>
        <v>161520</v>
      </c>
      <c r="F22" s="43">
        <f>SUM(F23+F28+F54+F57)</f>
        <v>1388480</v>
      </c>
      <c r="G22" s="43">
        <f>SUM(G23+G28+G54+G57)</f>
        <v>0</v>
      </c>
      <c r="H22" s="28"/>
      <c r="I22" s="28"/>
      <c r="J22" s="28"/>
      <c r="K22" s="77"/>
      <c r="L22" s="34" t="s">
        <v>304</v>
      </c>
      <c r="M22" s="34"/>
      <c r="N22" s="14"/>
      <c r="O22" s="14"/>
      <c r="P22" s="14"/>
      <c r="Q22" s="14"/>
      <c r="R22" s="14"/>
      <c r="S22" s="11"/>
      <c r="Z22" s="19"/>
      <c r="AA22" s="11"/>
      <c r="AB22" s="11"/>
      <c r="AC22" s="11"/>
      <c r="AD22" s="11"/>
      <c r="AE22" s="24"/>
      <c r="AF22" s="24"/>
      <c r="AG22" s="11"/>
      <c r="AH22" s="11"/>
      <c r="AI22" s="11"/>
      <c r="AJ22"/>
      <c r="AK22"/>
    </row>
    <row r="23" spans="1:37" ht="12.75">
      <c r="A23" s="8" t="s">
        <v>16</v>
      </c>
      <c r="B23" s="8" t="s">
        <v>17</v>
      </c>
      <c r="C23" s="13">
        <f>C24+C25+C26+C27</f>
        <v>638600</v>
      </c>
      <c r="D23" s="13">
        <f>D24+D25+D26+D27</f>
        <v>0</v>
      </c>
      <c r="E23" s="13">
        <f>E24+E25+E26+E27</f>
        <v>0</v>
      </c>
      <c r="F23" s="43">
        <f>F24+F25+F26+F27</f>
        <v>638600</v>
      </c>
      <c r="G23" s="43">
        <f>G24+G25+G26+G27</f>
        <v>0</v>
      </c>
      <c r="H23" s="28"/>
      <c r="I23" s="40"/>
      <c r="J23" s="23"/>
      <c r="K23" s="77"/>
      <c r="L23" s="34" t="s">
        <v>296</v>
      </c>
      <c r="M23" s="26"/>
      <c r="N23" s="14"/>
      <c r="O23" s="14"/>
      <c r="P23" s="15"/>
      <c r="Q23" s="15"/>
      <c r="R23" s="15"/>
      <c r="S23" s="11"/>
      <c r="Z23" s="19"/>
      <c r="AA23" s="11"/>
      <c r="AB23" s="11"/>
      <c r="AC23" s="11"/>
      <c r="AD23" s="11"/>
      <c r="AE23" s="24"/>
      <c r="AF23" s="24"/>
      <c r="AG23" s="11"/>
      <c r="AH23" s="11"/>
      <c r="AI23" s="11"/>
      <c r="AJ23"/>
      <c r="AK23"/>
    </row>
    <row r="24" spans="1:37" ht="12.75">
      <c r="A24" s="8" t="s">
        <v>8</v>
      </c>
      <c r="B24" s="35" t="s">
        <v>230</v>
      </c>
      <c r="C24" s="7">
        <f aca="true" t="shared" si="1" ref="C24:C53">D24+E24+F24+G24</f>
        <v>629600</v>
      </c>
      <c r="D24" s="26">
        <v>0</v>
      </c>
      <c r="E24" s="26">
        <v>0</v>
      </c>
      <c r="F24" s="26">
        <v>629600</v>
      </c>
      <c r="G24" s="26">
        <v>0</v>
      </c>
      <c r="H24" s="23"/>
      <c r="I24" s="23"/>
      <c r="J24" s="23"/>
      <c r="K24" s="77"/>
      <c r="L24" s="34"/>
      <c r="M24" s="34"/>
      <c r="N24" s="11"/>
      <c r="O24" s="11"/>
      <c r="P24" s="11"/>
      <c r="Q24" s="15"/>
      <c r="R24" s="15"/>
      <c r="S24" s="11"/>
      <c r="Z24" s="19"/>
      <c r="AA24" s="11"/>
      <c r="AB24" s="11"/>
      <c r="AC24" s="11"/>
      <c r="AD24" s="11"/>
      <c r="AE24" s="11"/>
      <c r="AF24" s="11"/>
      <c r="AG24" s="11"/>
      <c r="AH24" s="11"/>
      <c r="AI24" s="11"/>
      <c r="AJ24"/>
      <c r="AK24"/>
    </row>
    <row r="25" spans="1:37" ht="12.75">
      <c r="A25" s="8" t="s">
        <v>10</v>
      </c>
      <c r="B25" s="8" t="s">
        <v>11</v>
      </c>
      <c r="C25" s="7">
        <f t="shared" si="1"/>
        <v>0</v>
      </c>
      <c r="D25" s="26">
        <v>0</v>
      </c>
      <c r="E25" s="26">
        <v>0</v>
      </c>
      <c r="F25" s="26">
        <v>0</v>
      </c>
      <c r="G25" s="26">
        <v>0</v>
      </c>
      <c r="H25" s="23"/>
      <c r="I25" s="28"/>
      <c r="J25" s="74"/>
      <c r="K25" s="77"/>
      <c r="L25" s="34" t="s">
        <v>264</v>
      </c>
      <c r="M25" s="26"/>
      <c r="N25" s="11"/>
      <c r="O25" s="11"/>
      <c r="P25" s="11"/>
      <c r="Q25" s="15"/>
      <c r="R25" s="15"/>
      <c r="S25" s="11"/>
      <c r="Z25" s="19"/>
      <c r="AA25" s="11"/>
      <c r="AB25" s="11"/>
      <c r="AC25" s="11"/>
      <c r="AD25" s="11"/>
      <c r="AE25" s="11"/>
      <c r="AF25" s="11"/>
      <c r="AG25" s="11"/>
      <c r="AH25" s="11"/>
      <c r="AI25" s="11"/>
      <c r="AJ25"/>
      <c r="AK25"/>
    </row>
    <row r="26" spans="1:37" ht="12.75">
      <c r="A26" s="8" t="s">
        <v>12</v>
      </c>
      <c r="B26" s="8" t="s">
        <v>14</v>
      </c>
      <c r="C26" s="7">
        <f t="shared" si="1"/>
        <v>9000</v>
      </c>
      <c r="D26" s="26">
        <v>0</v>
      </c>
      <c r="E26" s="26">
        <v>0</v>
      </c>
      <c r="F26" s="26">
        <v>9000</v>
      </c>
      <c r="G26" s="26">
        <v>0</v>
      </c>
      <c r="H26" s="23"/>
      <c r="I26" s="23"/>
      <c r="J26" s="76"/>
      <c r="K26" s="77"/>
      <c r="L26" s="34" t="s">
        <v>307</v>
      </c>
      <c r="M26" s="34"/>
      <c r="N26" s="11"/>
      <c r="O26" s="11"/>
      <c r="P26" s="11"/>
      <c r="Q26" s="15"/>
      <c r="R26" s="15"/>
      <c r="S26" s="11"/>
      <c r="Z26" s="19"/>
      <c r="AA26" s="11"/>
      <c r="AB26" s="11"/>
      <c r="AC26" s="11"/>
      <c r="AD26" s="11"/>
      <c r="AE26" s="11"/>
      <c r="AF26" s="11"/>
      <c r="AG26" s="11"/>
      <c r="AH26" s="11"/>
      <c r="AI26" s="11"/>
      <c r="AJ26"/>
      <c r="AK26"/>
    </row>
    <row r="27" spans="1:37" ht="12.75">
      <c r="A27" s="8" t="s">
        <v>13</v>
      </c>
      <c r="B27" s="8" t="s">
        <v>15</v>
      </c>
      <c r="C27" s="7">
        <f t="shared" si="1"/>
        <v>0</v>
      </c>
      <c r="D27" s="26">
        <v>0</v>
      </c>
      <c r="E27" s="26">
        <v>0</v>
      </c>
      <c r="F27" s="26">
        <v>0</v>
      </c>
      <c r="G27" s="26">
        <v>0</v>
      </c>
      <c r="H27" s="23"/>
      <c r="I27" s="23"/>
      <c r="J27" s="75"/>
      <c r="K27" s="77"/>
      <c r="L27" s="34" t="s">
        <v>113</v>
      </c>
      <c r="M27" s="34"/>
      <c r="N27" s="11"/>
      <c r="O27" s="11"/>
      <c r="P27" s="11"/>
      <c r="Q27" s="15"/>
      <c r="R27" s="15"/>
      <c r="S27" s="11"/>
      <c r="Z27" s="19"/>
      <c r="AA27" s="11"/>
      <c r="AB27" s="11"/>
      <c r="AC27" s="11"/>
      <c r="AD27" s="11"/>
      <c r="AE27" s="11"/>
      <c r="AF27" s="11"/>
      <c r="AG27" s="11"/>
      <c r="AH27" s="11"/>
      <c r="AI27" s="11"/>
      <c r="AJ27"/>
      <c r="AK27"/>
    </row>
    <row r="28" spans="1:37" ht="12.75">
      <c r="A28" s="8" t="s">
        <v>18</v>
      </c>
      <c r="B28" s="8" t="s">
        <v>19</v>
      </c>
      <c r="C28" s="18">
        <f t="shared" si="1"/>
        <v>796700</v>
      </c>
      <c r="D28" s="43">
        <f>SUM(D29:D53)</f>
        <v>0</v>
      </c>
      <c r="E28" s="43">
        <f>SUM(E29:E53)</f>
        <v>156820</v>
      </c>
      <c r="F28" s="43">
        <f>SUM(F29:F53)</f>
        <v>639880</v>
      </c>
      <c r="G28" s="43">
        <f>SUM(G29:G53)</f>
        <v>0</v>
      </c>
      <c r="H28" s="28"/>
      <c r="I28" s="23"/>
      <c r="J28" s="75"/>
      <c r="K28" s="77"/>
      <c r="L28" s="34" t="s">
        <v>112</v>
      </c>
      <c r="M28" s="34"/>
      <c r="N28" s="14"/>
      <c r="O28" s="14"/>
      <c r="P28" s="14"/>
      <c r="Q28" s="14"/>
      <c r="R28" s="14"/>
      <c r="S28" s="11"/>
      <c r="Z28" s="19"/>
      <c r="AA28" s="11"/>
      <c r="AB28" s="11"/>
      <c r="AC28" s="11"/>
      <c r="AD28" s="11"/>
      <c r="AE28" s="11"/>
      <c r="AF28" s="11"/>
      <c r="AG28" s="11"/>
      <c r="AH28" s="11"/>
      <c r="AI28" s="11"/>
      <c r="AJ28"/>
      <c r="AK28"/>
    </row>
    <row r="29" spans="1:37" ht="12.75">
      <c r="A29" s="8" t="s">
        <v>20</v>
      </c>
      <c r="B29" s="8" t="s">
        <v>21</v>
      </c>
      <c r="C29" s="16">
        <f t="shared" si="1"/>
        <v>15000</v>
      </c>
      <c r="D29" s="26">
        <v>0</v>
      </c>
      <c r="E29" s="44">
        <v>15000</v>
      </c>
      <c r="F29" s="26">
        <v>0</v>
      </c>
      <c r="G29" s="26">
        <v>0</v>
      </c>
      <c r="H29" s="23"/>
      <c r="I29" s="23"/>
      <c r="J29" s="75"/>
      <c r="K29" s="77"/>
      <c r="L29" s="34" t="s">
        <v>114</v>
      </c>
      <c r="M29" s="26"/>
      <c r="N29" s="11"/>
      <c r="O29" s="11"/>
      <c r="P29" s="11"/>
      <c r="Q29" s="11"/>
      <c r="R29" s="11"/>
      <c r="S29" s="11"/>
      <c r="Z29" s="19"/>
      <c r="AA29" s="11"/>
      <c r="AB29" s="11"/>
      <c r="AC29" s="11"/>
      <c r="AD29" s="11"/>
      <c r="AE29" s="11"/>
      <c r="AF29" s="11"/>
      <c r="AG29" s="11"/>
      <c r="AH29" s="11"/>
      <c r="AI29" s="11"/>
      <c r="AJ29"/>
      <c r="AK29"/>
    </row>
    <row r="30" spans="1:37" ht="12.75">
      <c r="A30" s="8" t="s">
        <v>22</v>
      </c>
      <c r="B30" s="8" t="s">
        <v>23</v>
      </c>
      <c r="C30" s="16">
        <f t="shared" si="1"/>
        <v>1000</v>
      </c>
      <c r="D30" s="26">
        <v>0</v>
      </c>
      <c r="E30" s="26">
        <v>0</v>
      </c>
      <c r="F30" s="26">
        <v>1000</v>
      </c>
      <c r="G30" s="26">
        <v>0</v>
      </c>
      <c r="H30" s="23"/>
      <c r="I30" s="23"/>
      <c r="J30" s="75"/>
      <c r="K30" s="26"/>
      <c r="L30" s="34" t="s">
        <v>293</v>
      </c>
      <c r="M30" s="26"/>
      <c r="N30" s="11"/>
      <c r="O30" s="11"/>
      <c r="P30" s="11"/>
      <c r="Q30" s="11"/>
      <c r="R30" s="11"/>
      <c r="S30" s="11"/>
      <c r="Z30" s="19"/>
      <c r="AA30" s="11"/>
      <c r="AB30" s="11"/>
      <c r="AC30" s="11"/>
      <c r="AD30" s="11"/>
      <c r="AE30" s="24"/>
      <c r="AF30" s="11"/>
      <c r="AG30" s="11"/>
      <c r="AH30" s="11"/>
      <c r="AI30" s="11"/>
      <c r="AJ30"/>
      <c r="AK30"/>
    </row>
    <row r="31" spans="1:37" ht="12.75">
      <c r="A31" s="8" t="s">
        <v>24</v>
      </c>
      <c r="B31" s="8" t="s">
        <v>25</v>
      </c>
      <c r="C31" s="16">
        <f t="shared" si="1"/>
        <v>7000</v>
      </c>
      <c r="D31" s="26">
        <v>0</v>
      </c>
      <c r="E31" s="44">
        <v>7000</v>
      </c>
      <c r="F31" s="26">
        <v>0</v>
      </c>
      <c r="G31" s="26">
        <v>0</v>
      </c>
      <c r="H31" s="23"/>
      <c r="I31" s="23"/>
      <c r="J31" s="75"/>
      <c r="K31" s="78"/>
      <c r="L31" s="77" t="s">
        <v>247</v>
      </c>
      <c r="M31" s="34"/>
      <c r="N31" s="11"/>
      <c r="O31" s="11"/>
      <c r="P31" s="11"/>
      <c r="Q31" s="11"/>
      <c r="R31" s="11"/>
      <c r="S31" s="11"/>
      <c r="Z31" s="19"/>
      <c r="AA31" s="11"/>
      <c r="AB31" s="11"/>
      <c r="AC31" s="11"/>
      <c r="AD31" s="11"/>
      <c r="AE31" s="11"/>
      <c r="AF31" s="11"/>
      <c r="AG31" s="11"/>
      <c r="AH31" s="11"/>
      <c r="AI31" s="11"/>
      <c r="AJ31"/>
      <c r="AK31"/>
    </row>
    <row r="32" spans="1:37" ht="12.75">
      <c r="A32" s="8" t="s">
        <v>95</v>
      </c>
      <c r="B32" s="8" t="s">
        <v>96</v>
      </c>
      <c r="C32" s="16">
        <f t="shared" si="1"/>
        <v>1000</v>
      </c>
      <c r="D32" s="26">
        <v>0</v>
      </c>
      <c r="E32" s="44">
        <v>1000</v>
      </c>
      <c r="F32" s="26">
        <v>0</v>
      </c>
      <c r="G32" s="26">
        <v>0</v>
      </c>
      <c r="H32" s="23"/>
      <c r="I32" s="23"/>
      <c r="J32" s="75"/>
      <c r="K32" s="77"/>
      <c r="L32" s="26" t="s">
        <v>306</v>
      </c>
      <c r="M32" s="26"/>
      <c r="N32" s="11"/>
      <c r="O32" s="11"/>
      <c r="P32" s="11"/>
      <c r="Q32" s="11"/>
      <c r="R32" s="11"/>
      <c r="S32" s="11"/>
      <c r="Z32" s="19"/>
      <c r="AA32" s="11"/>
      <c r="AB32" s="11"/>
      <c r="AC32" s="11"/>
      <c r="AD32" s="11"/>
      <c r="AE32" s="11"/>
      <c r="AF32" s="11"/>
      <c r="AG32" s="11"/>
      <c r="AH32" s="11"/>
      <c r="AI32" s="11"/>
      <c r="AJ32"/>
      <c r="AK32"/>
    </row>
    <row r="33" spans="1:37" ht="12.75">
      <c r="A33" s="8" t="s">
        <v>26</v>
      </c>
      <c r="B33" s="8" t="s">
        <v>65</v>
      </c>
      <c r="C33" s="16">
        <f t="shared" si="1"/>
        <v>36320</v>
      </c>
      <c r="D33" s="34">
        <v>0</v>
      </c>
      <c r="E33" s="44">
        <v>36320</v>
      </c>
      <c r="F33" s="26">
        <v>0</v>
      </c>
      <c r="G33" s="26">
        <v>0</v>
      </c>
      <c r="H33" s="23"/>
      <c r="I33" s="23"/>
      <c r="J33" s="75"/>
      <c r="K33" s="78"/>
      <c r="L33" s="26"/>
      <c r="M33" s="26"/>
      <c r="N33" s="11"/>
      <c r="O33" s="11"/>
      <c r="P33" s="11"/>
      <c r="Q33" s="11"/>
      <c r="R33" s="11"/>
      <c r="S33" s="11"/>
      <c r="Z33" s="19"/>
      <c r="AA33" s="11"/>
      <c r="AB33" s="11"/>
      <c r="AC33" s="11"/>
      <c r="AD33" s="11"/>
      <c r="AE33" s="11"/>
      <c r="AF33" s="11"/>
      <c r="AG33" s="11"/>
      <c r="AH33" s="11"/>
      <c r="AI33" s="11"/>
      <c r="AJ33"/>
      <c r="AK33"/>
    </row>
    <row r="34" spans="1:37" ht="12.75">
      <c r="A34" s="8" t="s">
        <v>295</v>
      </c>
      <c r="B34" s="8" t="s">
        <v>79</v>
      </c>
      <c r="C34" s="16">
        <f t="shared" si="1"/>
        <v>13980</v>
      </c>
      <c r="D34" s="26">
        <v>0</v>
      </c>
      <c r="E34" s="26">
        <v>0</v>
      </c>
      <c r="F34" s="26">
        <v>13980</v>
      </c>
      <c r="G34" s="26">
        <v>0</v>
      </c>
      <c r="H34" s="23"/>
      <c r="I34" s="23"/>
      <c r="J34" s="75"/>
      <c r="K34" s="77"/>
      <c r="L34" s="26" t="s">
        <v>305</v>
      </c>
      <c r="M34" s="26"/>
      <c r="N34" s="29"/>
      <c r="O34" s="11"/>
      <c r="P34" s="11"/>
      <c r="Q34" s="11"/>
      <c r="R34" s="11"/>
      <c r="S34" s="11"/>
      <c r="Z34" s="19"/>
      <c r="AA34" s="11"/>
      <c r="AB34" s="11"/>
      <c r="AC34" s="11"/>
      <c r="AD34" s="11"/>
      <c r="AE34" s="11"/>
      <c r="AF34" s="11"/>
      <c r="AG34" s="11"/>
      <c r="AH34" s="11"/>
      <c r="AI34" s="11"/>
      <c r="AJ34"/>
      <c r="AK34"/>
    </row>
    <row r="35" spans="1:37" ht="12.75">
      <c r="A35" s="8" t="s">
        <v>27</v>
      </c>
      <c r="B35" s="8" t="s">
        <v>314</v>
      </c>
      <c r="C35" s="16">
        <f t="shared" si="1"/>
        <v>496700</v>
      </c>
      <c r="D35" s="26">
        <v>0</v>
      </c>
      <c r="E35" s="26">
        <v>0</v>
      </c>
      <c r="F35" s="26">
        <v>496700</v>
      </c>
      <c r="G35" s="26">
        <v>0</v>
      </c>
      <c r="H35" s="23"/>
      <c r="I35" s="23"/>
      <c r="J35" s="75"/>
      <c r="K35" s="77"/>
      <c r="L35" s="34" t="s">
        <v>292</v>
      </c>
      <c r="M35" s="26"/>
      <c r="N35" s="11"/>
      <c r="O35" s="11"/>
      <c r="P35" s="11"/>
      <c r="Q35" s="11"/>
      <c r="R35" s="11"/>
      <c r="S35" s="11"/>
      <c r="Z35" s="19"/>
      <c r="AA35" s="11"/>
      <c r="AB35" s="11"/>
      <c r="AC35" s="11"/>
      <c r="AD35" s="11"/>
      <c r="AE35" s="11"/>
      <c r="AF35" s="11"/>
      <c r="AG35" s="11"/>
      <c r="AH35" s="11"/>
      <c r="AI35" s="11"/>
      <c r="AJ35"/>
      <c r="AK35"/>
    </row>
    <row r="36" spans="1:37" ht="12.75">
      <c r="A36" s="8" t="s">
        <v>28</v>
      </c>
      <c r="B36" s="8" t="s">
        <v>29</v>
      </c>
      <c r="C36" s="16">
        <f t="shared" si="1"/>
        <v>30000</v>
      </c>
      <c r="D36" s="26">
        <v>0</v>
      </c>
      <c r="E36" s="26">
        <v>0</v>
      </c>
      <c r="F36" s="26">
        <v>30000</v>
      </c>
      <c r="G36" s="26">
        <v>0</v>
      </c>
      <c r="H36" s="23"/>
      <c r="I36" s="23"/>
      <c r="J36" s="75"/>
      <c r="K36" s="77" t="s">
        <v>105</v>
      </c>
      <c r="L36" s="26"/>
      <c r="M36" s="26"/>
      <c r="N36" s="11"/>
      <c r="O36" s="11"/>
      <c r="P36" s="11"/>
      <c r="Q36" s="11"/>
      <c r="R36" s="11"/>
      <c r="S36" s="11"/>
      <c r="Z36" s="19"/>
      <c r="AA36" s="11"/>
      <c r="AB36" s="11"/>
      <c r="AC36" s="11"/>
      <c r="AD36" s="11"/>
      <c r="AE36" s="11"/>
      <c r="AF36" s="11"/>
      <c r="AG36" s="11"/>
      <c r="AH36" s="11"/>
      <c r="AI36" s="24"/>
      <c r="AJ36"/>
      <c r="AK36"/>
    </row>
    <row r="37" spans="1:37" ht="12.75">
      <c r="A37" s="8" t="s">
        <v>30</v>
      </c>
      <c r="B37" s="8" t="s">
        <v>31</v>
      </c>
      <c r="C37" s="16">
        <f t="shared" si="1"/>
        <v>10000</v>
      </c>
      <c r="D37" s="26">
        <v>0</v>
      </c>
      <c r="E37" s="44">
        <v>10000</v>
      </c>
      <c r="F37" s="26">
        <v>0</v>
      </c>
      <c r="G37" s="26">
        <v>0</v>
      </c>
      <c r="H37" s="23"/>
      <c r="I37" s="23"/>
      <c r="J37" s="75"/>
      <c r="K37" s="75"/>
      <c r="L37" s="23"/>
      <c r="M37" s="23"/>
      <c r="N37" s="11"/>
      <c r="O37" s="11"/>
      <c r="P37" s="11"/>
      <c r="Q37" s="11"/>
      <c r="R37" s="11"/>
      <c r="S37" s="11"/>
      <c r="Z37" s="19"/>
      <c r="AA37" s="11"/>
      <c r="AB37" s="11"/>
      <c r="AC37" s="11"/>
      <c r="AD37" s="11"/>
      <c r="AE37" s="11"/>
      <c r="AF37" s="11"/>
      <c r="AG37" s="11"/>
      <c r="AH37" s="30"/>
      <c r="AI37" s="11"/>
      <c r="AJ37"/>
      <c r="AK37"/>
    </row>
    <row r="38" spans="1:37" ht="18">
      <c r="A38" s="35" t="s">
        <v>84</v>
      </c>
      <c r="B38" s="35" t="s">
        <v>85</v>
      </c>
      <c r="C38" s="16">
        <f t="shared" si="1"/>
        <v>5000</v>
      </c>
      <c r="D38" s="26">
        <v>0</v>
      </c>
      <c r="E38" s="44">
        <v>5000</v>
      </c>
      <c r="F38" s="26">
        <v>0</v>
      </c>
      <c r="G38" s="26">
        <v>0</v>
      </c>
      <c r="H38" s="23"/>
      <c r="I38" s="23"/>
      <c r="J38" s="75"/>
      <c r="K38" s="75"/>
      <c r="L38" s="82" t="s">
        <v>119</v>
      </c>
      <c r="M38" s="82">
        <v>1500000</v>
      </c>
      <c r="N38" s="81"/>
      <c r="O38" s="11">
        <f>O39+O40</f>
        <v>1500000</v>
      </c>
      <c r="P38" s="11"/>
      <c r="Q38" s="11"/>
      <c r="R38" s="11"/>
      <c r="S38" s="11"/>
      <c r="Z38" s="19"/>
      <c r="AA38" s="11"/>
      <c r="AB38" s="11"/>
      <c r="AC38" s="11"/>
      <c r="AD38" s="11"/>
      <c r="AE38" s="11"/>
      <c r="AF38" s="11"/>
      <c r="AG38" s="11"/>
      <c r="AH38" s="30"/>
      <c r="AI38" s="11"/>
      <c r="AJ38"/>
      <c r="AK38"/>
    </row>
    <row r="39" spans="1:37" ht="18">
      <c r="A39" s="8" t="s">
        <v>32</v>
      </c>
      <c r="B39" s="8" t="s">
        <v>33</v>
      </c>
      <c r="C39" s="16">
        <f t="shared" si="1"/>
        <v>18000</v>
      </c>
      <c r="D39" s="26">
        <v>0</v>
      </c>
      <c r="E39" s="26">
        <v>18000</v>
      </c>
      <c r="F39" s="26">
        <v>0</v>
      </c>
      <c r="G39" s="26">
        <v>0</v>
      </c>
      <c r="H39" s="23"/>
      <c r="I39" s="23"/>
      <c r="J39" s="76"/>
      <c r="K39" s="75"/>
      <c r="L39" s="82" t="s">
        <v>115</v>
      </c>
      <c r="M39" s="82">
        <v>1500000</v>
      </c>
      <c r="N39" s="81">
        <v>0</v>
      </c>
      <c r="O39" s="11">
        <f>M39+N39</f>
        <v>1500000</v>
      </c>
      <c r="P39" s="11"/>
      <c r="Q39" s="11"/>
      <c r="R39" s="11"/>
      <c r="S39" s="11"/>
      <c r="Z39" s="19"/>
      <c r="AA39" s="11"/>
      <c r="AB39" s="11"/>
      <c r="AC39" s="11"/>
      <c r="AD39" s="11"/>
      <c r="AE39" s="11"/>
      <c r="AF39" s="11"/>
      <c r="AG39" s="11"/>
      <c r="AH39" s="30"/>
      <c r="AI39" s="11"/>
      <c r="AJ39"/>
      <c r="AK39"/>
    </row>
    <row r="40" spans="1:37" ht="18.75" thickBot="1">
      <c r="A40" s="8" t="s">
        <v>34</v>
      </c>
      <c r="B40" s="8" t="s">
        <v>35</v>
      </c>
      <c r="C40" s="16">
        <f t="shared" si="1"/>
        <v>34000</v>
      </c>
      <c r="D40" s="26">
        <v>0</v>
      </c>
      <c r="E40" s="44">
        <v>0</v>
      </c>
      <c r="F40" s="26">
        <v>34000</v>
      </c>
      <c r="G40" s="26">
        <v>0</v>
      </c>
      <c r="H40" s="23"/>
      <c r="I40" s="23"/>
      <c r="J40" s="75"/>
      <c r="K40" s="75"/>
      <c r="L40" s="82" t="s">
        <v>117</v>
      </c>
      <c r="M40" s="239">
        <f>M36</f>
        <v>0</v>
      </c>
      <c r="N40" s="81">
        <v>0</v>
      </c>
      <c r="O40" s="11">
        <f>M40+N40</f>
        <v>0</v>
      </c>
      <c r="P40" s="11"/>
      <c r="Q40" s="11"/>
      <c r="R40" s="11"/>
      <c r="S40" s="11"/>
      <c r="Z40" s="19"/>
      <c r="AA40" s="11"/>
      <c r="AB40" s="11"/>
      <c r="AC40" s="11"/>
      <c r="AD40" s="11"/>
      <c r="AE40" s="11"/>
      <c r="AF40" s="11"/>
      <c r="AG40" s="11"/>
      <c r="AH40" s="30"/>
      <c r="AI40" s="11"/>
      <c r="AJ40"/>
      <c r="AK40"/>
    </row>
    <row r="41" spans="1:37" ht="21" thickBot="1">
      <c r="A41" s="8" t="s">
        <v>36</v>
      </c>
      <c r="B41" s="8" t="s">
        <v>37</v>
      </c>
      <c r="C41" s="16">
        <f t="shared" si="1"/>
        <v>2000</v>
      </c>
      <c r="D41" s="26">
        <v>0</v>
      </c>
      <c r="E41" s="26">
        <v>2000</v>
      </c>
      <c r="F41" s="26">
        <v>0</v>
      </c>
      <c r="G41" s="26">
        <v>0</v>
      </c>
      <c r="H41" s="23"/>
      <c r="I41" s="23"/>
      <c r="J41" s="75"/>
      <c r="K41" s="76"/>
      <c r="L41" s="245"/>
      <c r="M41" s="238" t="s">
        <v>248</v>
      </c>
      <c r="N41" s="188">
        <f>SUM(N39:N40)</f>
        <v>0</v>
      </c>
      <c r="O41" s="11"/>
      <c r="P41" s="11"/>
      <c r="Q41" s="11"/>
      <c r="R41" s="11"/>
      <c r="S41" s="11"/>
      <c r="Z41" s="19"/>
      <c r="AA41" s="11"/>
      <c r="AB41" s="11"/>
      <c r="AC41" s="11"/>
      <c r="AD41" s="11"/>
      <c r="AE41" s="11"/>
      <c r="AF41" s="11"/>
      <c r="AG41" s="11"/>
      <c r="AH41" s="30"/>
      <c r="AI41" s="11"/>
      <c r="AJ41"/>
      <c r="AK41"/>
    </row>
    <row r="42" spans="1:37" ht="12.75">
      <c r="A42" s="8" t="s">
        <v>39</v>
      </c>
      <c r="B42" s="8" t="s">
        <v>38</v>
      </c>
      <c r="C42" s="16">
        <f t="shared" si="1"/>
        <v>28000</v>
      </c>
      <c r="D42" s="26">
        <v>0</v>
      </c>
      <c r="E42" s="26">
        <v>13000</v>
      </c>
      <c r="F42" s="26">
        <v>15000</v>
      </c>
      <c r="G42" s="26">
        <v>0</v>
      </c>
      <c r="H42" s="23"/>
      <c r="I42" s="23"/>
      <c r="J42" s="75"/>
      <c r="K42" s="76"/>
      <c r="L42" s="40"/>
      <c r="M42" s="40"/>
      <c r="N42" s="11"/>
      <c r="O42" s="11"/>
      <c r="P42" s="11"/>
      <c r="Q42" s="11"/>
      <c r="R42" s="11"/>
      <c r="S42" s="11"/>
      <c r="Z42" s="19"/>
      <c r="AA42" s="11"/>
      <c r="AB42" s="11"/>
      <c r="AC42" s="11"/>
      <c r="AD42" s="11"/>
      <c r="AE42" s="11"/>
      <c r="AF42" s="11"/>
      <c r="AG42" s="11"/>
      <c r="AH42" s="30"/>
      <c r="AI42" s="11"/>
      <c r="AJ42"/>
      <c r="AK42"/>
    </row>
    <row r="43" spans="1:37" ht="12.75">
      <c r="A43" s="8" t="s">
        <v>68</v>
      </c>
      <c r="B43" s="8" t="s">
        <v>69</v>
      </c>
      <c r="C43" s="16">
        <f t="shared" si="1"/>
        <v>0</v>
      </c>
      <c r="D43" s="26">
        <v>0</v>
      </c>
      <c r="E43" s="26">
        <v>0</v>
      </c>
      <c r="F43" s="26">
        <v>0</v>
      </c>
      <c r="G43" s="26">
        <v>0</v>
      </c>
      <c r="H43" s="23"/>
      <c r="I43" s="23"/>
      <c r="J43" s="75"/>
      <c r="K43" s="76"/>
      <c r="L43" s="40"/>
      <c r="M43" s="40"/>
      <c r="N43" s="11"/>
      <c r="O43" s="11"/>
      <c r="P43" s="11"/>
      <c r="Q43" s="11"/>
      <c r="R43" s="11"/>
      <c r="S43" s="11"/>
      <c r="Z43" s="19"/>
      <c r="AA43" s="11"/>
      <c r="AB43" s="11"/>
      <c r="AC43" s="11"/>
      <c r="AD43" s="11"/>
      <c r="AE43" s="11"/>
      <c r="AF43" s="11"/>
      <c r="AG43" s="11"/>
      <c r="AH43" s="30"/>
      <c r="AI43" s="11"/>
      <c r="AJ43"/>
      <c r="AK43"/>
    </row>
    <row r="44" spans="1:37" ht="18">
      <c r="A44" s="8" t="s">
        <v>40</v>
      </c>
      <c r="B44" s="8" t="s">
        <v>41</v>
      </c>
      <c r="C44" s="16">
        <f t="shared" si="1"/>
        <v>25500</v>
      </c>
      <c r="D44" s="26">
        <v>0</v>
      </c>
      <c r="E44" s="26">
        <v>0</v>
      </c>
      <c r="F44" s="26">
        <v>25500</v>
      </c>
      <c r="G44" s="26">
        <v>0</v>
      </c>
      <c r="H44" s="23"/>
      <c r="I44" s="23"/>
      <c r="J44" s="75"/>
      <c r="K44" s="76"/>
      <c r="L44" s="82" t="s">
        <v>119</v>
      </c>
      <c r="M44" s="82">
        <v>1500000</v>
      </c>
      <c r="N44" s="11"/>
      <c r="O44" s="11"/>
      <c r="P44" s="11"/>
      <c r="Q44" s="11"/>
      <c r="R44" s="11"/>
      <c r="S44" s="11"/>
      <c r="Z44" s="19"/>
      <c r="AA44" s="11"/>
      <c r="AB44" s="11"/>
      <c r="AC44" s="11"/>
      <c r="AD44" s="11"/>
      <c r="AE44" s="11"/>
      <c r="AF44" s="24"/>
      <c r="AG44" s="11"/>
      <c r="AH44" s="11"/>
      <c r="AI44" s="11"/>
      <c r="AJ44"/>
      <c r="AK44"/>
    </row>
    <row r="45" spans="1:37" ht="13.5" thickBot="1">
      <c r="A45" s="8" t="s">
        <v>42</v>
      </c>
      <c r="B45" s="8" t="s">
        <v>43</v>
      </c>
      <c r="C45" s="16">
        <f t="shared" si="1"/>
        <v>4000</v>
      </c>
      <c r="D45" s="26">
        <v>0</v>
      </c>
      <c r="E45" s="26">
        <v>4000</v>
      </c>
      <c r="F45" s="26">
        <v>0</v>
      </c>
      <c r="G45" s="26">
        <v>0</v>
      </c>
      <c r="H45" s="23"/>
      <c r="I45" s="23"/>
      <c r="J45" s="75"/>
      <c r="K45" s="76"/>
      <c r="L45" s="40"/>
      <c r="M45" s="23"/>
      <c r="N45" s="11"/>
      <c r="O45" s="11"/>
      <c r="P45" s="11"/>
      <c r="Q45" s="11"/>
      <c r="R45" s="11"/>
      <c r="S45" s="11"/>
      <c r="Z45" s="19"/>
      <c r="AA45" s="11"/>
      <c r="AB45" s="11"/>
      <c r="AC45" s="11"/>
      <c r="AD45" s="11"/>
      <c r="AE45" s="11"/>
      <c r="AH45" s="11"/>
      <c r="AJ45"/>
      <c r="AK45"/>
    </row>
    <row r="46" spans="1:37" ht="21" thickBot="1">
      <c r="A46" s="8" t="s">
        <v>44</v>
      </c>
      <c r="B46" s="8" t="s">
        <v>45</v>
      </c>
      <c r="C46" s="16">
        <f t="shared" si="1"/>
        <v>16000</v>
      </c>
      <c r="D46" s="26">
        <v>0</v>
      </c>
      <c r="E46" s="26">
        <v>16000</v>
      </c>
      <c r="F46" s="26">
        <v>0</v>
      </c>
      <c r="G46" s="26">
        <v>0</v>
      </c>
      <c r="H46" s="23"/>
      <c r="I46" s="23"/>
      <c r="J46" s="75"/>
      <c r="K46" s="76"/>
      <c r="L46" s="189" t="s">
        <v>119</v>
      </c>
      <c r="M46" s="240">
        <f>SUM(M44:M45)</f>
        <v>1500000</v>
      </c>
      <c r="N46" s="11"/>
      <c r="O46" s="11"/>
      <c r="P46" s="11"/>
      <c r="Q46" s="11"/>
      <c r="R46" s="11"/>
      <c r="S46" s="11"/>
      <c r="Z46" s="19"/>
      <c r="AA46" s="11"/>
      <c r="AB46" s="11"/>
      <c r="AC46" s="11"/>
      <c r="AD46" s="11"/>
      <c r="AE46" s="11"/>
      <c r="AF46" s="24"/>
      <c r="AG46" s="11"/>
      <c r="AH46" s="11"/>
      <c r="AJ46"/>
      <c r="AK46"/>
    </row>
    <row r="47" spans="1:37" ht="12.75">
      <c r="A47" s="35" t="s">
        <v>86</v>
      </c>
      <c r="B47" s="35" t="s">
        <v>98</v>
      </c>
      <c r="C47" s="16">
        <f t="shared" si="1"/>
        <v>10000</v>
      </c>
      <c r="D47" s="26">
        <v>0</v>
      </c>
      <c r="E47" s="26">
        <v>10000</v>
      </c>
      <c r="F47" s="26">
        <v>0</v>
      </c>
      <c r="G47" s="26">
        <v>0</v>
      </c>
      <c r="H47" s="23"/>
      <c r="I47" s="23"/>
      <c r="J47" s="75"/>
      <c r="K47" s="75"/>
      <c r="L47" s="23"/>
      <c r="M47" s="23"/>
      <c r="N47" s="11"/>
      <c r="O47" s="11"/>
      <c r="P47" s="11"/>
      <c r="Q47" s="11"/>
      <c r="R47" s="11"/>
      <c r="S47" s="11"/>
      <c r="Z47" s="19"/>
      <c r="AA47" s="11"/>
      <c r="AB47" s="11"/>
      <c r="AC47" s="11"/>
      <c r="AD47" s="11"/>
      <c r="AE47" s="11"/>
      <c r="AF47" s="24"/>
      <c r="AG47" s="11"/>
      <c r="AH47" s="11"/>
      <c r="AJ47"/>
      <c r="AK47"/>
    </row>
    <row r="48" spans="1:37" ht="12.75">
      <c r="A48" s="35" t="s">
        <v>88</v>
      </c>
      <c r="B48" s="35" t="s">
        <v>263</v>
      </c>
      <c r="C48" s="16">
        <f t="shared" si="1"/>
        <v>5500</v>
      </c>
      <c r="D48" s="26">
        <v>0</v>
      </c>
      <c r="E48" s="26">
        <v>5500</v>
      </c>
      <c r="F48" s="26">
        <v>0</v>
      </c>
      <c r="G48" s="26">
        <v>0</v>
      </c>
      <c r="H48" s="23"/>
      <c r="I48" s="23"/>
      <c r="J48" s="75"/>
      <c r="K48" s="75"/>
      <c r="L48" s="40"/>
      <c r="M48" s="46"/>
      <c r="N48" s="11"/>
      <c r="O48" s="11"/>
      <c r="P48" s="11"/>
      <c r="Q48" s="11"/>
      <c r="R48" s="11"/>
      <c r="S48" s="11"/>
      <c r="Z48" s="19"/>
      <c r="AA48" s="11"/>
      <c r="AB48" s="11"/>
      <c r="AC48" s="11"/>
      <c r="AD48" s="11"/>
      <c r="AE48" s="11"/>
      <c r="AF48" s="24"/>
      <c r="AG48" s="11"/>
      <c r="AH48" s="11"/>
      <c r="AJ48"/>
      <c r="AK48"/>
    </row>
    <row r="49" spans="1:37" ht="12.75">
      <c r="A49" s="8" t="s">
        <v>80</v>
      </c>
      <c r="B49" s="8" t="s">
        <v>81</v>
      </c>
      <c r="C49" s="16">
        <f t="shared" si="1"/>
        <v>7700</v>
      </c>
      <c r="D49" s="26">
        <v>0</v>
      </c>
      <c r="E49" s="26">
        <v>0</v>
      </c>
      <c r="F49" s="26">
        <v>7700</v>
      </c>
      <c r="G49" s="26">
        <v>0</v>
      </c>
      <c r="H49" s="23"/>
      <c r="I49" s="40" t="s">
        <v>260</v>
      </c>
      <c r="J49" s="23"/>
      <c r="K49" s="23"/>
      <c r="L49" s="23"/>
      <c r="M49" s="23"/>
      <c r="N49" s="14"/>
      <c r="O49" s="11"/>
      <c r="P49" s="11"/>
      <c r="Q49" s="11"/>
      <c r="R49" s="11"/>
      <c r="S49" s="11"/>
      <c r="Z49" s="19"/>
      <c r="AA49" s="11"/>
      <c r="AB49" s="11"/>
      <c r="AC49" s="11"/>
      <c r="AD49" s="11"/>
      <c r="AE49" s="11"/>
      <c r="AF49" s="24"/>
      <c r="AG49" s="11"/>
      <c r="AH49" s="11"/>
      <c r="AJ49"/>
      <c r="AK49"/>
    </row>
    <row r="50" spans="1:37" ht="12.75">
      <c r="A50" s="8" t="s">
        <v>46</v>
      </c>
      <c r="B50" s="8" t="s">
        <v>47</v>
      </c>
      <c r="C50" s="16">
        <f t="shared" si="1"/>
        <v>7000</v>
      </c>
      <c r="D50" s="26">
        <v>0</v>
      </c>
      <c r="E50" s="26">
        <v>7000</v>
      </c>
      <c r="F50" s="26">
        <v>0</v>
      </c>
      <c r="G50" s="26">
        <v>0</v>
      </c>
      <c r="H50" s="23"/>
      <c r="I50" s="23"/>
      <c r="J50" s="23"/>
      <c r="K50" s="77"/>
      <c r="L50" s="34"/>
      <c r="M50" s="34"/>
      <c r="N50" s="11"/>
      <c r="O50" s="11"/>
      <c r="P50" s="11"/>
      <c r="Q50" s="11"/>
      <c r="R50" s="11"/>
      <c r="S50" s="11"/>
      <c r="Z50" s="19"/>
      <c r="AA50" s="11"/>
      <c r="AB50" s="11"/>
      <c r="AC50" s="11"/>
      <c r="AD50" s="11"/>
      <c r="AE50" s="11"/>
      <c r="AF50" s="24"/>
      <c r="AG50" s="11"/>
      <c r="AH50" s="11"/>
      <c r="AJ50"/>
      <c r="AK50"/>
    </row>
    <row r="51" spans="1:37" ht="12.75">
      <c r="A51" s="8" t="s">
        <v>48</v>
      </c>
      <c r="B51" s="8" t="s">
        <v>49</v>
      </c>
      <c r="C51" s="16">
        <f t="shared" si="1"/>
        <v>1500</v>
      </c>
      <c r="D51" s="26">
        <v>0</v>
      </c>
      <c r="E51" s="26">
        <v>1500</v>
      </c>
      <c r="F51" s="26">
        <v>0</v>
      </c>
      <c r="G51" s="26">
        <v>0</v>
      </c>
      <c r="H51" s="23"/>
      <c r="I51" s="28"/>
      <c r="J51" s="74"/>
      <c r="K51" s="77"/>
      <c r="L51" s="34"/>
      <c r="M51" s="26"/>
      <c r="N51" s="11"/>
      <c r="O51" s="11"/>
      <c r="P51" s="11"/>
      <c r="Q51" s="11"/>
      <c r="R51" s="11"/>
      <c r="S51" s="11"/>
      <c r="AJ51"/>
      <c r="AK51"/>
    </row>
    <row r="52" spans="1:37" ht="12.75">
      <c r="A52" s="8" t="s">
        <v>89</v>
      </c>
      <c r="B52" s="8" t="s">
        <v>90</v>
      </c>
      <c r="C52" s="16">
        <f t="shared" si="1"/>
        <v>1500</v>
      </c>
      <c r="D52" s="26">
        <v>0</v>
      </c>
      <c r="E52" s="26">
        <v>1500</v>
      </c>
      <c r="F52" s="26">
        <v>0</v>
      </c>
      <c r="G52" s="26">
        <v>0</v>
      </c>
      <c r="H52" s="23"/>
      <c r="I52" s="23"/>
      <c r="J52" s="76"/>
      <c r="K52" s="77"/>
      <c r="L52" s="34"/>
      <c r="M52" s="34"/>
      <c r="N52" s="11"/>
      <c r="O52" s="11"/>
      <c r="P52" s="11"/>
      <c r="Q52" s="11"/>
      <c r="R52" s="11"/>
      <c r="S52" s="11"/>
      <c r="AJ52"/>
      <c r="AK52"/>
    </row>
    <row r="53" spans="1:37" ht="12.75">
      <c r="A53" s="8" t="s">
        <v>50</v>
      </c>
      <c r="B53" s="8" t="s">
        <v>99</v>
      </c>
      <c r="C53" s="16">
        <f t="shared" si="1"/>
        <v>20000</v>
      </c>
      <c r="D53" s="26">
        <v>0</v>
      </c>
      <c r="E53" s="26">
        <v>4000</v>
      </c>
      <c r="F53" s="26">
        <v>16000</v>
      </c>
      <c r="G53" s="26">
        <v>0</v>
      </c>
      <c r="H53" s="23"/>
      <c r="I53" s="23"/>
      <c r="J53" s="75"/>
      <c r="K53" s="77"/>
      <c r="L53" s="34"/>
      <c r="M53" s="26"/>
      <c r="N53" s="11"/>
      <c r="O53" s="11"/>
      <c r="P53" s="11"/>
      <c r="Q53" s="11"/>
      <c r="R53" s="11"/>
      <c r="S53" s="11"/>
      <c r="AJ53"/>
      <c r="AK53"/>
    </row>
    <row r="54" spans="1:37" ht="12.75">
      <c r="A54" s="8" t="s">
        <v>76</v>
      </c>
      <c r="B54" s="8" t="s">
        <v>77</v>
      </c>
      <c r="C54" s="18">
        <f>C55+C56</f>
        <v>4700</v>
      </c>
      <c r="D54" s="18">
        <f>D55+D56</f>
        <v>0</v>
      </c>
      <c r="E54" s="18">
        <f>E55+E56</f>
        <v>4700</v>
      </c>
      <c r="F54" s="45">
        <f>F55+F56</f>
        <v>0</v>
      </c>
      <c r="G54" s="45">
        <f>G55+G56</f>
        <v>0</v>
      </c>
      <c r="H54" s="46"/>
      <c r="I54" s="23"/>
      <c r="J54" s="75"/>
      <c r="K54" s="77"/>
      <c r="L54" s="34"/>
      <c r="M54" s="34"/>
      <c r="N54" s="14"/>
      <c r="O54" s="11"/>
      <c r="P54" s="11"/>
      <c r="Q54" s="11"/>
      <c r="R54" s="11"/>
      <c r="S54" s="11"/>
      <c r="AJ54"/>
      <c r="AK54"/>
    </row>
    <row r="55" spans="1:37" ht="12.75">
      <c r="A55" s="8" t="s">
        <v>62</v>
      </c>
      <c r="B55" s="8" t="s">
        <v>63</v>
      </c>
      <c r="C55" s="7">
        <f>D55+E55+F55+G55</f>
        <v>4500</v>
      </c>
      <c r="D55" s="26">
        <v>0</v>
      </c>
      <c r="E55" s="26">
        <v>4500</v>
      </c>
      <c r="F55" s="26">
        <v>0</v>
      </c>
      <c r="G55" s="26">
        <v>0</v>
      </c>
      <c r="H55" s="23"/>
      <c r="I55" s="23"/>
      <c r="J55" s="75"/>
      <c r="K55" s="77"/>
      <c r="L55" s="34"/>
      <c r="M55" s="26"/>
      <c r="N55" s="11"/>
      <c r="O55" s="11"/>
      <c r="P55" s="11"/>
      <c r="Q55" s="11"/>
      <c r="R55" s="11"/>
      <c r="S55" s="11"/>
      <c r="AJ55"/>
      <c r="AK55"/>
    </row>
    <row r="56" spans="1:37" ht="12.75">
      <c r="A56" s="8" t="s">
        <v>66</v>
      </c>
      <c r="B56" s="8" t="s">
        <v>67</v>
      </c>
      <c r="C56" s="7">
        <f>D56+E56+F56+G56</f>
        <v>200</v>
      </c>
      <c r="D56" s="26">
        <v>0</v>
      </c>
      <c r="E56" s="26">
        <v>200</v>
      </c>
      <c r="F56" s="26">
        <v>0</v>
      </c>
      <c r="G56" s="26">
        <v>0</v>
      </c>
      <c r="H56" s="23"/>
      <c r="I56" s="23"/>
      <c r="J56" s="75"/>
      <c r="K56" s="77"/>
      <c r="L56" s="34"/>
      <c r="M56" s="26"/>
      <c r="N56" s="11"/>
      <c r="O56" s="11"/>
      <c r="P56" s="11"/>
      <c r="Q56" s="11"/>
      <c r="R56" s="11"/>
      <c r="S56" s="11"/>
      <c r="AJ56"/>
      <c r="AK56"/>
    </row>
    <row r="57" spans="1:37" ht="12.75">
      <c r="A57" s="35" t="s">
        <v>298</v>
      </c>
      <c r="B57" s="77" t="s">
        <v>299</v>
      </c>
      <c r="C57" s="45">
        <f>C58+C59</f>
        <v>110000</v>
      </c>
      <c r="D57" s="190">
        <f>D58</f>
        <v>0</v>
      </c>
      <c r="E57" s="45">
        <f>E58+E59</f>
        <v>0</v>
      </c>
      <c r="F57" s="45">
        <f>F58+F59</f>
        <v>110000</v>
      </c>
      <c r="G57" s="45">
        <f>G58+G59</f>
        <v>0</v>
      </c>
      <c r="H57" s="23"/>
      <c r="I57" s="23"/>
      <c r="J57" s="75"/>
      <c r="K57" s="77"/>
      <c r="L57" s="34"/>
      <c r="M57" s="26"/>
      <c r="N57" s="11"/>
      <c r="O57" s="11"/>
      <c r="P57" s="11"/>
      <c r="Q57" s="11"/>
      <c r="R57" s="11"/>
      <c r="S57" s="11"/>
      <c r="AJ57"/>
      <c r="AK57"/>
    </row>
    <row r="58" spans="1:37" ht="12.75">
      <c r="A58" s="35" t="s">
        <v>301</v>
      </c>
      <c r="B58" s="77" t="s">
        <v>300</v>
      </c>
      <c r="C58" s="7">
        <f>D58+E58+F58+G58</f>
        <v>110000</v>
      </c>
      <c r="D58" s="34">
        <v>0</v>
      </c>
      <c r="E58" s="26">
        <v>0</v>
      </c>
      <c r="F58" s="26">
        <v>110000</v>
      </c>
      <c r="G58" s="26"/>
      <c r="H58" s="23"/>
      <c r="I58" s="23"/>
      <c r="J58" s="75"/>
      <c r="K58" s="77"/>
      <c r="L58" s="34"/>
      <c r="M58" s="26"/>
      <c r="N58" s="11"/>
      <c r="O58" s="11"/>
      <c r="P58" s="11"/>
      <c r="Q58" s="11"/>
      <c r="R58" s="11"/>
      <c r="S58" s="11"/>
      <c r="AJ58"/>
      <c r="AK58"/>
    </row>
    <row r="59" spans="1:37" ht="12.75">
      <c r="A59" s="35"/>
      <c r="B59" s="77"/>
      <c r="C59" s="7">
        <f>D59+E59+F59+G59</f>
        <v>0</v>
      </c>
      <c r="D59" s="26">
        <v>0</v>
      </c>
      <c r="E59" s="26">
        <v>0</v>
      </c>
      <c r="F59" s="26">
        <v>0</v>
      </c>
      <c r="G59" s="26">
        <v>0</v>
      </c>
      <c r="H59" s="23"/>
      <c r="I59" s="23"/>
      <c r="J59" s="75"/>
      <c r="K59" s="77"/>
      <c r="L59" s="34"/>
      <c r="M59" s="26"/>
      <c r="N59" s="11"/>
      <c r="O59" s="11"/>
      <c r="P59" s="11"/>
      <c r="Q59" s="11"/>
      <c r="R59" s="11"/>
      <c r="S59" s="11"/>
      <c r="AJ59"/>
      <c r="AK59"/>
    </row>
    <row r="60" spans="1:37" ht="12.75">
      <c r="A60" s="10"/>
      <c r="B60" s="10"/>
      <c r="C60" s="11"/>
      <c r="D60" s="23"/>
      <c r="E60" s="23"/>
      <c r="F60" s="23"/>
      <c r="G60" s="23"/>
      <c r="H60" s="23"/>
      <c r="I60" s="23"/>
      <c r="J60" s="75"/>
      <c r="K60" s="78"/>
      <c r="L60" s="77"/>
      <c r="M60" s="34"/>
      <c r="N60" s="11"/>
      <c r="O60" s="11"/>
      <c r="P60" s="11"/>
      <c r="Q60" s="11"/>
      <c r="R60" s="11"/>
      <c r="S60" s="11"/>
      <c r="AI60"/>
      <c r="AJ60"/>
      <c r="AK60"/>
    </row>
    <row r="61" spans="5:37" ht="12.75">
      <c r="E61" s="42"/>
      <c r="I61" s="23"/>
      <c r="J61" s="75"/>
      <c r="K61" s="77"/>
      <c r="L61" s="26"/>
      <c r="M61" s="26"/>
      <c r="N61" s="11"/>
      <c r="O61" s="11"/>
      <c r="P61" s="11"/>
      <c r="Q61" s="11"/>
      <c r="R61" s="11"/>
      <c r="S61" s="11"/>
      <c r="AI61"/>
      <c r="AJ61"/>
      <c r="AK61"/>
    </row>
    <row r="62" spans="1:37" ht="12.75">
      <c r="A62" s="6" t="s">
        <v>52</v>
      </c>
      <c r="B62" s="6" t="s">
        <v>60</v>
      </c>
      <c r="C62" s="13">
        <f>C63</f>
        <v>200000</v>
      </c>
      <c r="D62" s="43">
        <f>D63</f>
        <v>0</v>
      </c>
      <c r="E62" s="43">
        <f>E63</f>
        <v>0</v>
      </c>
      <c r="F62" s="43">
        <f>F63</f>
        <v>200000</v>
      </c>
      <c r="G62" s="43">
        <f>G63</f>
        <v>0</v>
      </c>
      <c r="H62" s="28"/>
      <c r="I62" s="23"/>
      <c r="J62" s="75"/>
      <c r="K62" s="78"/>
      <c r="L62" s="34"/>
      <c r="M62" s="26"/>
      <c r="N62" s="11"/>
      <c r="O62" s="14"/>
      <c r="P62" s="14"/>
      <c r="Q62" s="14"/>
      <c r="R62" s="14"/>
      <c r="S62" s="11"/>
      <c r="AI62"/>
      <c r="AJ62"/>
      <c r="AK62"/>
    </row>
    <row r="63" spans="1:37" ht="12.75">
      <c r="A63" s="8" t="s">
        <v>53</v>
      </c>
      <c r="B63" s="8" t="s">
        <v>82</v>
      </c>
      <c r="C63" s="16">
        <f>C64+C65+C67+C68+C69</f>
        <v>200000</v>
      </c>
      <c r="D63" s="16">
        <f>D64+D65+D67+D68+D69</f>
        <v>0</v>
      </c>
      <c r="E63" s="16">
        <v>0</v>
      </c>
      <c r="F63" s="34">
        <f>F64+F65+F67+F68+F69</f>
        <v>200000</v>
      </c>
      <c r="G63" s="34">
        <f>G64+G65+G67+G68+G69</f>
        <v>0</v>
      </c>
      <c r="H63" s="23"/>
      <c r="I63" s="23"/>
      <c r="J63" s="75"/>
      <c r="K63" s="78"/>
      <c r="L63" s="77"/>
      <c r="M63" s="34"/>
      <c r="N63" s="29"/>
      <c r="O63" s="14"/>
      <c r="P63" s="11"/>
      <c r="Q63" s="11"/>
      <c r="R63" s="11"/>
      <c r="S63" s="11"/>
      <c r="AI63"/>
      <c r="AJ63"/>
      <c r="AK63"/>
    </row>
    <row r="64" spans="1:37" ht="12.75">
      <c r="A64" s="8" t="s">
        <v>54</v>
      </c>
      <c r="B64" s="8" t="s">
        <v>55</v>
      </c>
      <c r="C64" s="16">
        <f aca="true" t="shared" si="2" ref="C64:C69">D64+E64+F64+G64</f>
        <v>0</v>
      </c>
      <c r="D64" s="26">
        <v>0</v>
      </c>
      <c r="E64" s="26">
        <v>0</v>
      </c>
      <c r="F64" s="26">
        <v>0</v>
      </c>
      <c r="G64" s="26">
        <v>0</v>
      </c>
      <c r="H64" s="23"/>
      <c r="I64" s="23"/>
      <c r="J64" s="75"/>
      <c r="K64" s="77"/>
      <c r="L64" s="34"/>
      <c r="M64" s="26"/>
      <c r="N64" s="11"/>
      <c r="O64" s="14"/>
      <c r="P64" s="11"/>
      <c r="Q64" s="11"/>
      <c r="R64" s="11"/>
      <c r="S64" s="11"/>
      <c r="AI64"/>
      <c r="AJ64"/>
      <c r="AK64"/>
    </row>
    <row r="65" spans="1:37" ht="12.75">
      <c r="A65" s="8" t="s">
        <v>58</v>
      </c>
      <c r="B65" s="8" t="s">
        <v>56</v>
      </c>
      <c r="C65" s="16">
        <f t="shared" si="2"/>
        <v>0</v>
      </c>
      <c r="D65" s="26">
        <v>0</v>
      </c>
      <c r="E65" s="26">
        <v>0</v>
      </c>
      <c r="F65" s="26">
        <v>0</v>
      </c>
      <c r="G65" s="26">
        <v>0</v>
      </c>
      <c r="H65" s="23"/>
      <c r="I65" s="23"/>
      <c r="J65" s="75"/>
      <c r="K65" s="77"/>
      <c r="L65" s="26"/>
      <c r="M65" s="26"/>
      <c r="N65" s="11"/>
      <c r="O65" s="14"/>
      <c r="P65" s="11"/>
      <c r="Q65" s="11"/>
      <c r="R65" s="11"/>
      <c r="S65" s="11"/>
      <c r="Z65" s="19"/>
      <c r="AA65" s="11"/>
      <c r="AB65" s="11"/>
      <c r="AC65" s="11"/>
      <c r="AD65" s="11"/>
      <c r="AE65" s="11"/>
      <c r="AF65" s="11"/>
      <c r="AG65" s="11"/>
      <c r="AH65" s="11"/>
      <c r="AI65"/>
      <c r="AJ65"/>
      <c r="AK65"/>
    </row>
    <row r="66" spans="1:37" ht="12.75">
      <c r="A66" s="22" t="s">
        <v>302</v>
      </c>
      <c r="B66" s="243" t="s">
        <v>303</v>
      </c>
      <c r="C66" s="16">
        <f t="shared" si="2"/>
        <v>0</v>
      </c>
      <c r="D66" s="26">
        <v>0</v>
      </c>
      <c r="E66" s="26">
        <v>0</v>
      </c>
      <c r="F66" s="26">
        <v>0</v>
      </c>
      <c r="G66" s="26">
        <v>0</v>
      </c>
      <c r="H66" s="23"/>
      <c r="I66" s="23"/>
      <c r="J66" s="75"/>
      <c r="K66" s="77"/>
      <c r="L66" s="23"/>
      <c r="M66" s="23"/>
      <c r="N66" s="11"/>
      <c r="O66" s="14"/>
      <c r="P66" s="11"/>
      <c r="Q66" s="11"/>
      <c r="R66" s="11"/>
      <c r="S66" s="11"/>
      <c r="Z66" s="19"/>
      <c r="AA66" s="11"/>
      <c r="AB66" s="11"/>
      <c r="AC66" s="11"/>
      <c r="AD66" s="11"/>
      <c r="AE66" s="11"/>
      <c r="AF66" s="11"/>
      <c r="AG66" s="11"/>
      <c r="AH66" s="11"/>
      <c r="AI66"/>
      <c r="AJ66"/>
      <c r="AK66"/>
    </row>
    <row r="67" spans="1:37" ht="12.75">
      <c r="A67" s="22" t="s">
        <v>92</v>
      </c>
      <c r="B67" s="22" t="s">
        <v>93</v>
      </c>
      <c r="C67" s="16">
        <f t="shared" si="2"/>
        <v>200000</v>
      </c>
      <c r="D67" s="26">
        <v>0</v>
      </c>
      <c r="E67" s="26">
        <v>0</v>
      </c>
      <c r="F67" s="26">
        <v>200000</v>
      </c>
      <c r="G67" s="26">
        <v>0</v>
      </c>
      <c r="H67" s="23"/>
      <c r="I67" s="23"/>
      <c r="J67" s="75" t="s">
        <v>89</v>
      </c>
      <c r="K67" s="78"/>
      <c r="L67" s="23"/>
      <c r="N67" s="11"/>
      <c r="O67" s="14"/>
      <c r="P67" s="11"/>
      <c r="Q67" s="11"/>
      <c r="R67" s="11"/>
      <c r="S67" s="11"/>
      <c r="Z67" s="19"/>
      <c r="AA67" s="11"/>
      <c r="AB67" s="11"/>
      <c r="AC67" s="11"/>
      <c r="AD67" s="11"/>
      <c r="AE67" s="11"/>
      <c r="AF67" s="11"/>
      <c r="AG67" s="11"/>
      <c r="AH67" s="11"/>
      <c r="AI67"/>
      <c r="AJ67"/>
      <c r="AK67"/>
    </row>
    <row r="68" spans="1:37" ht="12.75">
      <c r="A68" s="22" t="s">
        <v>57</v>
      </c>
      <c r="B68" s="22" t="s">
        <v>59</v>
      </c>
      <c r="C68" s="16">
        <f t="shared" si="2"/>
        <v>0</v>
      </c>
      <c r="D68" s="47">
        <v>0</v>
      </c>
      <c r="E68" s="47">
        <v>0</v>
      </c>
      <c r="F68" s="47">
        <v>0</v>
      </c>
      <c r="G68" s="26">
        <v>0</v>
      </c>
      <c r="H68" s="23"/>
      <c r="I68" s="23"/>
      <c r="J68" s="75"/>
      <c r="K68" s="23"/>
      <c r="L68" s="23"/>
      <c r="M68" s="23"/>
      <c r="N68" s="15"/>
      <c r="O68" s="14"/>
      <c r="P68" s="11"/>
      <c r="Q68" s="11"/>
      <c r="R68" s="11"/>
      <c r="S68" s="11"/>
      <c r="Z68" s="19"/>
      <c r="AA68" s="11"/>
      <c r="AB68" s="11"/>
      <c r="AC68" s="11"/>
      <c r="AD68" s="11"/>
      <c r="AE68" s="11"/>
      <c r="AF68" s="11"/>
      <c r="AG68" s="11"/>
      <c r="AH68" s="11"/>
      <c r="AI68"/>
      <c r="AJ68"/>
      <c r="AK68"/>
    </row>
    <row r="69" spans="1:37" ht="12.75">
      <c r="A69" s="8" t="s">
        <v>74</v>
      </c>
      <c r="B69" s="8" t="s">
        <v>75</v>
      </c>
      <c r="C69" s="16">
        <f t="shared" si="2"/>
        <v>0</v>
      </c>
      <c r="D69" s="26">
        <v>0</v>
      </c>
      <c r="E69" s="26">
        <v>0</v>
      </c>
      <c r="F69" s="26">
        <v>0</v>
      </c>
      <c r="G69" s="26">
        <v>0</v>
      </c>
      <c r="H69" s="23"/>
      <c r="I69" s="23"/>
      <c r="J69" s="75"/>
      <c r="K69" s="23"/>
      <c r="L69" s="23"/>
      <c r="M69" s="23"/>
      <c r="N69" s="15"/>
      <c r="O69" s="14"/>
      <c r="P69" s="11"/>
      <c r="Q69" s="11"/>
      <c r="R69" s="11"/>
      <c r="S69" s="11"/>
      <c r="Z69" s="19"/>
      <c r="AA69" s="11"/>
      <c r="AB69" s="11"/>
      <c r="AC69" s="11"/>
      <c r="AD69" s="11"/>
      <c r="AE69" s="11"/>
      <c r="AF69" s="11"/>
      <c r="AG69" s="11"/>
      <c r="AH69" s="11"/>
      <c r="AI69"/>
      <c r="AJ69"/>
      <c r="AK69"/>
    </row>
    <row r="70" spans="5:37" ht="12.75">
      <c r="E70" s="42"/>
      <c r="J70" s="75"/>
      <c r="K70" s="23"/>
      <c r="L70" s="23"/>
      <c r="N70" s="11"/>
      <c r="AI70"/>
      <c r="AJ70"/>
      <c r="AK70"/>
    </row>
    <row r="71" spans="1:37" ht="12.75">
      <c r="A71" s="10"/>
      <c r="B71" s="10"/>
      <c r="C71" s="11"/>
      <c r="D71" s="23"/>
      <c r="E71" s="23"/>
      <c r="F71" s="23"/>
      <c r="J71" s="75"/>
      <c r="K71" s="23"/>
      <c r="L71" s="23"/>
      <c r="AI71"/>
      <c r="AJ71"/>
      <c r="AK71"/>
    </row>
    <row r="72" spans="1:37" ht="12.75">
      <c r="A72" s="10"/>
      <c r="B72" s="10"/>
      <c r="C72" s="11"/>
      <c r="D72" s="23"/>
      <c r="E72" s="23"/>
      <c r="F72" s="23"/>
      <c r="G72" s="23"/>
      <c r="H72" s="23"/>
      <c r="I72" s="23"/>
      <c r="J72" s="75"/>
      <c r="K72" s="23"/>
      <c r="L72" s="23"/>
      <c r="AI72"/>
      <c r="AJ72"/>
      <c r="AK72"/>
    </row>
    <row r="73" spans="1:37" ht="12.75">
      <c r="A73" s="10"/>
      <c r="B73" s="10"/>
      <c r="C73" s="11"/>
      <c r="D73" s="23"/>
      <c r="E73" s="23"/>
      <c r="F73" s="23"/>
      <c r="G73" s="23"/>
      <c r="H73" s="23"/>
      <c r="I73" s="23"/>
      <c r="J73" s="23"/>
      <c r="K73" s="23"/>
      <c r="L73" s="23"/>
      <c r="AI73"/>
      <c r="AJ73"/>
      <c r="AK73"/>
    </row>
    <row r="74" spans="2:37" ht="12.75">
      <c r="B74" s="10"/>
      <c r="C74" s="11"/>
      <c r="D74" s="23"/>
      <c r="E74" s="23"/>
      <c r="F74" s="23"/>
      <c r="G74" s="23"/>
      <c r="H74" s="23"/>
      <c r="I74" s="23"/>
      <c r="J74" s="23"/>
      <c r="K74" s="23"/>
      <c r="L74" s="23"/>
      <c r="AI74"/>
      <c r="AJ74"/>
      <c r="AK74"/>
    </row>
    <row r="75" spans="3:37" ht="12.75">
      <c r="C75" s="11"/>
      <c r="E75" s="31"/>
      <c r="K75" s="23"/>
      <c r="L75" s="23"/>
      <c r="AI75"/>
      <c r="AJ75"/>
      <c r="AK75"/>
    </row>
    <row r="76" spans="1:37" ht="12.75">
      <c r="A76" s="10"/>
      <c r="B76" s="10"/>
      <c r="C76" s="11"/>
      <c r="D76" s="23"/>
      <c r="E76" s="31" t="s">
        <v>270</v>
      </c>
      <c r="G76" s="23"/>
      <c r="K76" s="23"/>
      <c r="L76" s="23"/>
      <c r="AI76"/>
      <c r="AJ76"/>
      <c r="AK76"/>
    </row>
    <row r="77" spans="1:37" ht="12.75">
      <c r="A77" s="19"/>
      <c r="B77" s="19"/>
      <c r="C77" s="11"/>
      <c r="D77" s="23"/>
      <c r="E77" s="211" t="s">
        <v>271</v>
      </c>
      <c r="F77" s="23"/>
      <c r="G77" s="23"/>
      <c r="J77" s="48"/>
      <c r="K77" s="49"/>
      <c r="L77" s="49"/>
      <c r="M77" s="48"/>
      <c r="N77"/>
      <c r="O77"/>
      <c r="P77"/>
      <c r="Q77"/>
      <c r="R77"/>
      <c r="S77"/>
      <c r="T77"/>
      <c r="U77"/>
      <c r="V77"/>
      <c r="AA77"/>
      <c r="AB77"/>
      <c r="AC77"/>
      <c r="AD77"/>
      <c r="AE77"/>
      <c r="AF77"/>
      <c r="AG77"/>
      <c r="AH77"/>
      <c r="AI77"/>
      <c r="AJ77"/>
      <c r="AK77"/>
    </row>
    <row r="78" spans="1:37" ht="12.75">
      <c r="A78" s="19"/>
      <c r="B78" s="19"/>
      <c r="C78" s="11"/>
      <c r="D78" s="23"/>
      <c r="E78" s="31"/>
      <c r="F78" s="23"/>
      <c r="G78" s="23"/>
      <c r="J78" s="48"/>
      <c r="K78" s="48"/>
      <c r="L78" s="48"/>
      <c r="M78" s="48"/>
      <c r="N78"/>
      <c r="O78"/>
      <c r="P78"/>
      <c r="Q78"/>
      <c r="R78"/>
      <c r="S78"/>
      <c r="T78"/>
      <c r="U78"/>
      <c r="V78"/>
      <c r="AA78"/>
      <c r="AB78"/>
      <c r="AC78"/>
      <c r="AD78"/>
      <c r="AE78"/>
      <c r="AF78"/>
      <c r="AG78"/>
      <c r="AH78"/>
      <c r="AI78"/>
      <c r="AJ78"/>
      <c r="AK78"/>
    </row>
    <row r="79" spans="1:37" ht="12.75">
      <c r="A79" s="19"/>
      <c r="B79" s="19"/>
      <c r="C79" s="11"/>
      <c r="D79" s="23"/>
      <c r="E79" s="212"/>
      <c r="F79" s="212"/>
      <c r="G79" s="23"/>
      <c r="J79" s="48"/>
      <c r="K79" s="48"/>
      <c r="L79" s="48"/>
      <c r="M79" s="48"/>
      <c r="N79"/>
      <c r="O79"/>
      <c r="P79"/>
      <c r="Q79"/>
      <c r="R79"/>
      <c r="S79"/>
      <c r="T79"/>
      <c r="U79"/>
      <c r="V79"/>
      <c r="AA79"/>
      <c r="AB79"/>
      <c r="AC79"/>
      <c r="AD79"/>
      <c r="AE79"/>
      <c r="AF79"/>
      <c r="AG79"/>
      <c r="AH79"/>
      <c r="AI79"/>
      <c r="AJ79"/>
      <c r="AK79"/>
    </row>
    <row r="80" spans="1:8" ht="15">
      <c r="A80" s="10"/>
      <c r="B80" s="10"/>
      <c r="C80" s="11"/>
      <c r="D80" s="23"/>
      <c r="E80" s="51"/>
      <c r="F80" s="23"/>
      <c r="G80" s="23"/>
      <c r="H80" s="23"/>
    </row>
    <row r="81" spans="1:7" ht="12.75">
      <c r="A81" s="10"/>
      <c r="B81" s="10"/>
      <c r="C81" s="11"/>
      <c r="D81" s="23"/>
      <c r="E81" s="23"/>
      <c r="F81" s="23"/>
      <c r="G81" s="23"/>
    </row>
    <row r="82" spans="1:7" ht="12.75">
      <c r="A82" s="10"/>
      <c r="B82" s="10"/>
      <c r="C82" s="11"/>
      <c r="D82" s="23"/>
      <c r="E82" s="23"/>
      <c r="F82" s="23"/>
      <c r="G82" s="23"/>
    </row>
    <row r="83" spans="1:7" ht="12.75">
      <c r="A83" s="10"/>
      <c r="B83" s="10"/>
      <c r="C83" s="11"/>
      <c r="D83" s="23"/>
      <c r="E83" s="23"/>
      <c r="F83" s="23"/>
      <c r="G83" s="23"/>
    </row>
    <row r="84" spans="4:6" ht="12.75">
      <c r="D84" s="23"/>
      <c r="E84" s="23"/>
      <c r="F84" s="23"/>
    </row>
    <row r="85" spans="4:6" ht="12.75">
      <c r="D85" s="23"/>
      <c r="E85" s="23"/>
      <c r="F85" s="23"/>
    </row>
    <row r="86" spans="4:6" ht="15.75">
      <c r="D86" s="50"/>
      <c r="E86" s="27"/>
      <c r="F86" s="27"/>
    </row>
    <row r="87" spans="4:6" ht="12.75">
      <c r="D87" s="28"/>
      <c r="E87" s="28"/>
      <c r="F87" s="28"/>
    </row>
    <row r="88" spans="4:6" ht="12.75">
      <c r="D88" s="38"/>
      <c r="E88" s="40"/>
      <c r="F88" s="28"/>
    </row>
    <row r="89" spans="4:6" ht="12.75">
      <c r="D89" s="38"/>
      <c r="E89" s="40"/>
      <c r="F89" s="28"/>
    </row>
    <row r="90" spans="1:37" s="3" customFormat="1" ht="12.75">
      <c r="A90" s="1"/>
      <c r="B90" s="1"/>
      <c r="D90" s="38"/>
      <c r="E90" s="40"/>
      <c r="F90" s="28"/>
      <c r="G90" s="42"/>
      <c r="H90" s="42"/>
      <c r="I90" s="42"/>
      <c r="J90" s="42"/>
      <c r="K90" s="42"/>
      <c r="L90" s="42"/>
      <c r="M90" s="42"/>
      <c r="W90"/>
      <c r="X90"/>
      <c r="Y90"/>
      <c r="Z90"/>
      <c r="AK90" s="17"/>
    </row>
    <row r="91" spans="1:37" s="3" customFormat="1" ht="12.75">
      <c r="A91" s="1"/>
      <c r="B91" s="1"/>
      <c r="D91" s="38"/>
      <c r="E91" s="40"/>
      <c r="F91" s="28"/>
      <c r="G91" s="42"/>
      <c r="H91" s="42"/>
      <c r="I91" s="42"/>
      <c r="J91" s="42"/>
      <c r="K91" s="42"/>
      <c r="L91" s="42"/>
      <c r="M91" s="42"/>
      <c r="W91"/>
      <c r="X91"/>
      <c r="Y91"/>
      <c r="Z91"/>
      <c r="AK91" s="17"/>
    </row>
    <row r="92" spans="1:37" s="3" customFormat="1" ht="12.75">
      <c r="A92" s="1"/>
      <c r="B92" s="1"/>
      <c r="D92" s="38"/>
      <c r="E92" s="29"/>
      <c r="F92" s="28"/>
      <c r="G92" s="42"/>
      <c r="H92" s="42"/>
      <c r="I92" s="42"/>
      <c r="J92" s="42"/>
      <c r="K92" s="42"/>
      <c r="L92" s="42"/>
      <c r="M92" s="42"/>
      <c r="W92"/>
      <c r="X92"/>
      <c r="Y92"/>
      <c r="Z92"/>
      <c r="AK92" s="17"/>
    </row>
    <row r="93" spans="1:37" s="3" customFormat="1" ht="12.75">
      <c r="A93" s="1"/>
      <c r="B93" s="1"/>
      <c r="D93" s="38"/>
      <c r="E93" s="29"/>
      <c r="F93" s="28"/>
      <c r="G93" s="42"/>
      <c r="H93" s="42"/>
      <c r="I93" s="42"/>
      <c r="J93" s="42"/>
      <c r="K93" s="42"/>
      <c r="L93" s="42"/>
      <c r="M93" s="42"/>
      <c r="W93"/>
      <c r="X93"/>
      <c r="Y93"/>
      <c r="Z93"/>
      <c r="AK93" s="17"/>
    </row>
    <row r="94" spans="1:37" s="3" customFormat="1" ht="12.75">
      <c r="A94" s="1"/>
      <c r="B94" s="1"/>
      <c r="D94" s="38"/>
      <c r="E94" s="29"/>
      <c r="F94" s="28"/>
      <c r="G94" s="42"/>
      <c r="H94" s="42"/>
      <c r="I94" s="42"/>
      <c r="J94" s="42"/>
      <c r="K94" s="42"/>
      <c r="L94" s="42"/>
      <c r="M94" s="42"/>
      <c r="W94"/>
      <c r="X94"/>
      <c r="Y94"/>
      <c r="Z94"/>
      <c r="AK94" s="17"/>
    </row>
    <row r="95" spans="1:37" s="3" customFormat="1" ht="12.75">
      <c r="A95" s="1"/>
      <c r="B95" s="1"/>
      <c r="D95" s="23"/>
      <c r="E95" s="11"/>
      <c r="F95" s="23"/>
      <c r="G95" s="42"/>
      <c r="H95" s="42"/>
      <c r="I95" s="42"/>
      <c r="J95" s="42"/>
      <c r="K95" s="42"/>
      <c r="L95" s="42"/>
      <c r="M95" s="42"/>
      <c r="W95"/>
      <c r="X95"/>
      <c r="Y95"/>
      <c r="Z95"/>
      <c r="AK95" s="17"/>
    </row>
    <row r="96" spans="4:6" ht="12.75">
      <c r="D96" s="23"/>
      <c r="E96" s="11"/>
      <c r="F96" s="23"/>
    </row>
    <row r="97" spans="4:6" ht="12.75">
      <c r="D97" s="23"/>
      <c r="E97" s="11"/>
      <c r="F97" s="23"/>
    </row>
    <row r="98" spans="4:6" ht="15.75">
      <c r="D98" s="50"/>
      <c r="E98" s="27"/>
      <c r="F98" s="23"/>
    </row>
    <row r="99" spans="4:6" ht="12.75">
      <c r="D99" s="28"/>
      <c r="E99" s="28"/>
      <c r="F99" s="23"/>
    </row>
    <row r="100" spans="4:6" ht="12.75">
      <c r="D100" s="38"/>
      <c r="E100" s="40"/>
      <c r="F100" s="23"/>
    </row>
    <row r="101" spans="1:37" s="3" customFormat="1" ht="12.75">
      <c r="A101" s="1"/>
      <c r="B101" s="1"/>
      <c r="D101" s="38"/>
      <c r="E101" s="40"/>
      <c r="F101" s="23"/>
      <c r="G101" s="42"/>
      <c r="H101" s="42"/>
      <c r="I101" s="42"/>
      <c r="J101" s="42"/>
      <c r="K101" s="42"/>
      <c r="L101" s="42"/>
      <c r="M101" s="42"/>
      <c r="W101"/>
      <c r="X101"/>
      <c r="Y101"/>
      <c r="Z101"/>
      <c r="AK101" s="17"/>
    </row>
    <row r="102" spans="1:37" s="3" customFormat="1" ht="12.75">
      <c r="A102" s="1"/>
      <c r="B102" s="1"/>
      <c r="D102" s="38"/>
      <c r="E102" s="40"/>
      <c r="F102" s="23"/>
      <c r="G102" s="42"/>
      <c r="H102" s="42"/>
      <c r="I102" s="42"/>
      <c r="J102" s="42"/>
      <c r="K102" s="42"/>
      <c r="L102" s="42"/>
      <c r="M102" s="42"/>
      <c r="W102"/>
      <c r="X102"/>
      <c r="Y102"/>
      <c r="Z102"/>
      <c r="AK102" s="17"/>
    </row>
    <row r="103" spans="1:37" s="3" customFormat="1" ht="12.75">
      <c r="A103" s="1"/>
      <c r="B103" s="1"/>
      <c r="D103" s="38"/>
      <c r="E103" s="40"/>
      <c r="F103" s="23"/>
      <c r="G103" s="42"/>
      <c r="H103" s="42"/>
      <c r="I103" s="42"/>
      <c r="J103" s="42"/>
      <c r="K103" s="42"/>
      <c r="L103" s="42"/>
      <c r="M103" s="42"/>
      <c r="W103"/>
      <c r="X103"/>
      <c r="Y103"/>
      <c r="Z103"/>
      <c r="AK103" s="17"/>
    </row>
    <row r="104" spans="1:37" s="3" customFormat="1" ht="12.75">
      <c r="A104" s="1"/>
      <c r="B104" s="1"/>
      <c r="D104" s="38"/>
      <c r="E104" s="29"/>
      <c r="F104" s="23"/>
      <c r="G104" s="42"/>
      <c r="H104" s="42"/>
      <c r="I104" s="42"/>
      <c r="J104" s="42"/>
      <c r="K104" s="42"/>
      <c r="L104" s="42"/>
      <c r="M104" s="42"/>
      <c r="W104"/>
      <c r="X104"/>
      <c r="Y104"/>
      <c r="Z104"/>
      <c r="AK104" s="17"/>
    </row>
    <row r="105" spans="1:37" s="3" customFormat="1" ht="12.75">
      <c r="A105" s="1"/>
      <c r="B105" s="1"/>
      <c r="D105" s="38"/>
      <c r="E105" s="29"/>
      <c r="F105" s="23"/>
      <c r="G105" s="42"/>
      <c r="H105" s="42"/>
      <c r="I105" s="42"/>
      <c r="J105" s="42"/>
      <c r="K105" s="42"/>
      <c r="L105" s="42"/>
      <c r="M105" s="42"/>
      <c r="W105"/>
      <c r="X105"/>
      <c r="Y105"/>
      <c r="Z105"/>
      <c r="AK105" s="17"/>
    </row>
    <row r="106" spans="1:37" s="3" customFormat="1" ht="12.75">
      <c r="A106" s="1"/>
      <c r="B106" s="1"/>
      <c r="D106" s="38"/>
      <c r="E106" s="29"/>
      <c r="F106" s="23"/>
      <c r="G106" s="42"/>
      <c r="H106" s="42"/>
      <c r="I106" s="42"/>
      <c r="J106" s="42"/>
      <c r="K106" s="42"/>
      <c r="L106" s="42"/>
      <c r="M106" s="42"/>
      <c r="W106"/>
      <c r="X106"/>
      <c r="Y106"/>
      <c r="Z106"/>
      <c r="AK106" s="17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65.28125" style="1" customWidth="1"/>
    <col min="3" max="3" width="14.7109375" style="3" customWidth="1"/>
    <col min="4" max="4" width="14.7109375" style="42" customWidth="1"/>
    <col min="5" max="5" width="14.7109375" style="3" customWidth="1"/>
    <col min="6" max="6" width="15.57421875" style="42" customWidth="1"/>
    <col min="7" max="7" width="13.57421875" style="42" customWidth="1"/>
    <col min="8" max="8" width="10.00390625" style="3" customWidth="1"/>
    <col min="9" max="9" width="9.140625" style="3" customWidth="1"/>
    <col min="10" max="10" width="31.00390625" style="3" customWidth="1"/>
    <col min="11" max="11" width="10.421875" style="42" customWidth="1"/>
    <col min="12" max="12" width="11.57421875" style="42" customWidth="1"/>
    <col min="13" max="13" width="8.28125" style="42" customWidth="1"/>
    <col min="14" max="14" width="10.8515625" style="42" customWidth="1"/>
    <col min="15" max="15" width="19.28125" style="42" customWidth="1"/>
    <col min="16" max="16" width="9.140625" style="42" customWidth="1"/>
    <col min="17" max="17" width="10.7109375" style="42" customWidth="1"/>
    <col min="18" max="18" width="9.421875" style="42" customWidth="1"/>
    <col min="19" max="19" width="10.7109375" style="42" customWidth="1"/>
    <col min="20" max="20" width="10.57421875" style="42" customWidth="1"/>
    <col min="21" max="21" width="10.8515625" style="42" customWidth="1"/>
    <col min="22" max="22" width="10.57421875" style="3" customWidth="1"/>
    <col min="23" max="23" width="5.00390625" style="3" customWidth="1"/>
    <col min="24" max="24" width="13.57421875" style="0" customWidth="1"/>
    <col min="25" max="25" width="9.00390625" style="0" customWidth="1"/>
    <col min="26" max="26" width="16.57421875" style="0" customWidth="1"/>
    <col min="28" max="28" width="10.28125" style="3" bestFit="1" customWidth="1"/>
    <col min="29" max="29" width="10.140625" style="3" bestFit="1" customWidth="1"/>
    <col min="30" max="31" width="9.140625" style="3" customWidth="1"/>
    <col min="32" max="32" width="11.7109375" style="3" bestFit="1" customWidth="1"/>
    <col min="33" max="33" width="23.00390625" style="3" bestFit="1" customWidth="1"/>
    <col min="34" max="34" width="15.421875" style="3" bestFit="1" customWidth="1"/>
    <col min="35" max="35" width="10.140625" style="3" bestFit="1" customWidth="1"/>
    <col min="36" max="36" width="15.421875" style="3" bestFit="1" customWidth="1"/>
    <col min="37" max="37" width="9.140625" style="3" customWidth="1"/>
    <col min="38" max="38" width="9.140625" style="17" customWidth="1"/>
  </cols>
  <sheetData>
    <row r="1" ht="12.75">
      <c r="E1" s="42"/>
    </row>
    <row r="2" spans="2:38" ht="15.75">
      <c r="B2" s="252" t="s">
        <v>310</v>
      </c>
      <c r="C2" s="252"/>
      <c r="D2" s="252"/>
      <c r="E2" s="42"/>
      <c r="AA2" s="19"/>
      <c r="AB2" s="11"/>
      <c r="AC2" s="11"/>
      <c r="AD2" s="11"/>
      <c r="AE2" s="11"/>
      <c r="AF2" s="11"/>
      <c r="AG2" s="11"/>
      <c r="AH2" s="11"/>
      <c r="AI2" s="11"/>
      <c r="AJ2" s="11"/>
      <c r="AK2"/>
      <c r="AL2"/>
    </row>
    <row r="3" spans="2:38" ht="15.75">
      <c r="B3" s="55" t="s">
        <v>254</v>
      </c>
      <c r="C3" s="55"/>
      <c r="D3" s="55"/>
      <c r="E3" s="42"/>
      <c r="AA3" s="19"/>
      <c r="AB3" s="11"/>
      <c r="AC3" s="11"/>
      <c r="AD3" s="11"/>
      <c r="AE3" s="11"/>
      <c r="AF3" s="11"/>
      <c r="AG3" s="11"/>
      <c r="AH3" s="11"/>
      <c r="AI3" s="11"/>
      <c r="AJ3" s="11"/>
      <c r="AK3"/>
      <c r="AL3"/>
    </row>
    <row r="4" spans="1:38" ht="12.75">
      <c r="A4" s="2" t="s">
        <v>0</v>
      </c>
      <c r="E4" s="42"/>
      <c r="N4" s="23"/>
      <c r="O4" s="23"/>
      <c r="P4" s="23"/>
      <c r="Q4" s="23"/>
      <c r="R4" s="23"/>
      <c r="S4" s="23"/>
      <c r="T4" s="23"/>
      <c r="AA4" s="19"/>
      <c r="AB4" s="11"/>
      <c r="AC4" s="11"/>
      <c r="AD4" s="11"/>
      <c r="AE4" s="11"/>
      <c r="AF4" s="11"/>
      <c r="AG4" s="11"/>
      <c r="AH4" s="11"/>
      <c r="AI4" s="11"/>
      <c r="AJ4" s="11"/>
      <c r="AK4"/>
      <c r="AL4"/>
    </row>
    <row r="5" spans="1:38" ht="13.5" thickBot="1">
      <c r="A5" s="4" t="s">
        <v>1</v>
      </c>
      <c r="B5" s="20" t="s">
        <v>2</v>
      </c>
      <c r="C5" s="13" t="s">
        <v>312</v>
      </c>
      <c r="D5" s="52" t="s">
        <v>64</v>
      </c>
      <c r="E5" s="54" t="s">
        <v>97</v>
      </c>
      <c r="F5" s="54" t="s">
        <v>87</v>
      </c>
      <c r="G5" s="43" t="s">
        <v>71</v>
      </c>
      <c r="H5" s="14"/>
      <c r="I5" s="84"/>
      <c r="J5" s="84"/>
      <c r="K5" s="84"/>
      <c r="L5" s="84">
        <v>6614</v>
      </c>
      <c r="M5" s="84"/>
      <c r="N5" s="84">
        <v>63811</v>
      </c>
      <c r="O5" s="84">
        <v>63613</v>
      </c>
      <c r="P5" s="84">
        <v>6256</v>
      </c>
      <c r="Q5" s="84">
        <v>63414</v>
      </c>
      <c r="R5" s="84">
        <v>6256</v>
      </c>
      <c r="S5" s="84">
        <v>63614</v>
      </c>
      <c r="T5" s="84" t="s">
        <v>268</v>
      </c>
      <c r="U5" s="84"/>
      <c r="V5" s="84"/>
      <c r="Z5" s="254" t="s">
        <v>189</v>
      </c>
      <c r="AA5" s="255"/>
      <c r="AB5" s="11"/>
      <c r="AC5" s="11"/>
      <c r="AD5" s="11"/>
      <c r="AE5" s="11"/>
      <c r="AF5" s="24"/>
      <c r="AG5" s="11"/>
      <c r="AH5" s="11"/>
      <c r="AI5" s="11"/>
      <c r="AJ5" s="11"/>
      <c r="AK5"/>
      <c r="AL5"/>
    </row>
    <row r="6" spans="1:38" ht="13.5" thickBot="1">
      <c r="A6" s="5" t="s">
        <v>3</v>
      </c>
      <c r="B6" s="5" t="s">
        <v>83</v>
      </c>
      <c r="C6" s="12">
        <f>SUM(C7:C20)</f>
        <v>229040</v>
      </c>
      <c r="D6" s="53">
        <f>SUM(D7:D20)</f>
        <v>0</v>
      </c>
      <c r="E6" s="53">
        <f>SUM(E7:E20)</f>
        <v>0</v>
      </c>
      <c r="F6" s="53">
        <f>SUM(F7:F20)</f>
        <v>5000</v>
      </c>
      <c r="G6" s="53">
        <f>SUM(G7:G20)</f>
        <v>224040</v>
      </c>
      <c r="H6" s="14"/>
      <c r="I6" s="85"/>
      <c r="J6" s="110" t="s">
        <v>178</v>
      </c>
      <c r="K6" s="256" t="s">
        <v>120</v>
      </c>
      <c r="L6" s="257"/>
      <c r="M6" s="258"/>
      <c r="N6" s="264" t="s">
        <v>121</v>
      </c>
      <c r="O6" s="265"/>
      <c r="P6" s="265"/>
      <c r="Q6" s="265"/>
      <c r="R6" s="265"/>
      <c r="S6" s="265"/>
      <c r="T6" s="266"/>
      <c r="U6" s="140" t="s">
        <v>123</v>
      </c>
      <c r="V6" s="88"/>
      <c r="X6" s="132" t="s">
        <v>183</v>
      </c>
      <c r="Y6" s="135" t="s">
        <v>188</v>
      </c>
      <c r="Z6" s="136" t="s">
        <v>192</v>
      </c>
      <c r="AA6" s="150" t="s">
        <v>190</v>
      </c>
      <c r="AB6" s="16" t="s">
        <v>191</v>
      </c>
      <c r="AC6" s="11"/>
      <c r="AD6" s="11"/>
      <c r="AE6" s="11"/>
      <c r="AF6" s="11"/>
      <c r="AG6" s="11"/>
      <c r="AH6" s="32"/>
      <c r="AI6" s="11"/>
      <c r="AJ6" s="11"/>
      <c r="AK6"/>
      <c r="AL6"/>
    </row>
    <row r="7" spans="1:38" ht="22.5" customHeight="1">
      <c r="A7" s="78" t="s">
        <v>249</v>
      </c>
      <c r="B7" s="78" t="s">
        <v>250</v>
      </c>
      <c r="C7" s="39">
        <v>0</v>
      </c>
      <c r="D7" s="39">
        <v>0</v>
      </c>
      <c r="E7" s="39">
        <v>0</v>
      </c>
      <c r="F7" s="39">
        <v>0</v>
      </c>
      <c r="G7" s="34">
        <v>0</v>
      </c>
      <c r="H7" s="29"/>
      <c r="I7" s="85" t="s">
        <v>124</v>
      </c>
      <c r="J7" s="110"/>
      <c r="K7" s="117" t="s">
        <v>125</v>
      </c>
      <c r="L7" s="87" t="s">
        <v>126</v>
      </c>
      <c r="M7" s="185" t="s">
        <v>244</v>
      </c>
      <c r="N7" s="128" t="s">
        <v>182</v>
      </c>
      <c r="O7" s="213" t="s">
        <v>272</v>
      </c>
      <c r="P7" s="86" t="s">
        <v>127</v>
      </c>
      <c r="Q7" s="86" t="s">
        <v>229</v>
      </c>
      <c r="R7" s="86" t="s">
        <v>128</v>
      </c>
      <c r="S7" s="208" t="s">
        <v>258</v>
      </c>
      <c r="T7" s="127" t="s">
        <v>122</v>
      </c>
      <c r="U7" s="141"/>
      <c r="V7" s="137" t="s">
        <v>129</v>
      </c>
      <c r="X7" s="134" t="s">
        <v>184</v>
      </c>
      <c r="Y7" s="152">
        <v>10000</v>
      </c>
      <c r="Z7" s="151"/>
      <c r="AA7" s="151">
        <v>10000</v>
      </c>
      <c r="AB7" s="7"/>
      <c r="AC7" s="11"/>
      <c r="AD7" s="11"/>
      <c r="AE7" s="11"/>
      <c r="AF7" s="11"/>
      <c r="AG7" s="11"/>
      <c r="AH7" s="11"/>
      <c r="AI7" s="11"/>
      <c r="AJ7" s="11"/>
      <c r="AK7"/>
      <c r="AL7"/>
    </row>
    <row r="8" spans="1:38" ht="12.75">
      <c r="A8" s="181" t="s">
        <v>251</v>
      </c>
      <c r="B8" s="181" t="s">
        <v>252</v>
      </c>
      <c r="C8" s="39">
        <v>0</v>
      </c>
      <c r="D8" s="39">
        <v>0</v>
      </c>
      <c r="E8" s="39">
        <v>0</v>
      </c>
      <c r="F8" s="39">
        <v>0</v>
      </c>
      <c r="G8" s="34">
        <v>0</v>
      </c>
      <c r="H8" s="29"/>
      <c r="I8" s="89" t="s">
        <v>130</v>
      </c>
      <c r="J8" s="111" t="s">
        <v>123</v>
      </c>
      <c r="K8" s="118">
        <f>K9</f>
        <v>0</v>
      </c>
      <c r="L8" s="90">
        <f aca="true" t="shared" si="0" ref="L8:T8">L9</f>
        <v>0</v>
      </c>
      <c r="M8" s="119">
        <f t="shared" si="0"/>
        <v>0</v>
      </c>
      <c r="N8" s="118">
        <f t="shared" si="0"/>
        <v>0</v>
      </c>
      <c r="O8" s="90">
        <f t="shared" si="0"/>
        <v>0</v>
      </c>
      <c r="P8" s="90">
        <f t="shared" si="0"/>
        <v>0</v>
      </c>
      <c r="Q8" s="90">
        <f t="shared" si="0"/>
        <v>0</v>
      </c>
      <c r="R8" s="90">
        <f t="shared" si="0"/>
        <v>0</v>
      </c>
      <c r="S8" s="90">
        <f t="shared" si="0"/>
        <v>0</v>
      </c>
      <c r="T8" s="119">
        <f t="shared" si="0"/>
        <v>0</v>
      </c>
      <c r="U8" s="142">
        <f>K8+L8+M8+N8+O8+P8+Q8+R8+S8+T8</f>
        <v>0</v>
      </c>
      <c r="V8" s="138">
        <f>U8+U10+U15+U16+U17+U38+U47+U48</f>
        <v>194040</v>
      </c>
      <c r="X8" s="133" t="s">
        <v>185</v>
      </c>
      <c r="Y8" s="152">
        <v>10000</v>
      </c>
      <c r="Z8" s="7">
        <v>10000</v>
      </c>
      <c r="AA8" s="7"/>
      <c r="AB8" s="7"/>
      <c r="AC8" s="11"/>
      <c r="AD8" s="11"/>
      <c r="AE8" s="11"/>
      <c r="AF8" s="11"/>
      <c r="AG8" s="11"/>
      <c r="AH8" s="32"/>
      <c r="AI8" s="11"/>
      <c r="AJ8" s="11"/>
      <c r="AK8"/>
      <c r="AL8"/>
    </row>
    <row r="9" spans="1:38" ht="12.75">
      <c r="A9" s="78" t="s">
        <v>231</v>
      </c>
      <c r="B9" s="78" t="s">
        <v>4</v>
      </c>
      <c r="C9" s="39">
        <f aca="true" t="shared" si="1" ref="C9:C20">D9+E9+F9+G9</f>
        <v>0</v>
      </c>
      <c r="D9" s="39">
        <v>0</v>
      </c>
      <c r="E9" s="39">
        <v>0</v>
      </c>
      <c r="F9" s="39">
        <v>0</v>
      </c>
      <c r="G9" s="34">
        <v>0</v>
      </c>
      <c r="H9" s="29"/>
      <c r="I9" s="92" t="s">
        <v>131</v>
      </c>
      <c r="J9" s="106" t="s">
        <v>259</v>
      </c>
      <c r="K9" s="153"/>
      <c r="L9" s="91"/>
      <c r="M9" s="120"/>
      <c r="N9" s="153"/>
      <c r="O9" s="91"/>
      <c r="P9" s="91"/>
      <c r="Q9" s="91"/>
      <c r="R9" s="91"/>
      <c r="S9" s="198">
        <v>0</v>
      </c>
      <c r="T9" s="120"/>
      <c r="U9" s="143"/>
      <c r="V9" s="88"/>
      <c r="X9" s="133" t="s">
        <v>185</v>
      </c>
      <c r="Y9" s="152">
        <v>10000</v>
      </c>
      <c r="Z9" s="7"/>
      <c r="AA9" s="7"/>
      <c r="AB9" s="7">
        <v>10000</v>
      </c>
      <c r="AC9" s="11"/>
      <c r="AD9" s="11"/>
      <c r="AE9" s="11"/>
      <c r="AF9" s="11"/>
      <c r="AG9" s="11"/>
      <c r="AH9" s="11"/>
      <c r="AI9" s="11"/>
      <c r="AJ9" s="11"/>
      <c r="AK9"/>
      <c r="AL9"/>
    </row>
    <row r="10" spans="1:38" ht="21.75" customHeight="1">
      <c r="A10" s="181" t="s">
        <v>232</v>
      </c>
      <c r="B10" s="210" t="s">
        <v>273</v>
      </c>
      <c r="C10" s="39">
        <f t="shared" si="1"/>
        <v>60000</v>
      </c>
      <c r="D10" s="39">
        <v>0</v>
      </c>
      <c r="E10" s="39">
        <v>0</v>
      </c>
      <c r="F10" s="39">
        <v>0</v>
      </c>
      <c r="G10" s="34">
        <v>60000</v>
      </c>
      <c r="H10" s="29"/>
      <c r="I10" s="89" t="s">
        <v>132</v>
      </c>
      <c r="J10" s="111" t="s">
        <v>123</v>
      </c>
      <c r="K10" s="118">
        <f>K12+K13+K14</f>
        <v>0</v>
      </c>
      <c r="L10" s="90">
        <f aca="true" t="shared" si="2" ref="L10:T10">L12+L13+L14</f>
        <v>0</v>
      </c>
      <c r="M10" s="119">
        <f t="shared" si="2"/>
        <v>0</v>
      </c>
      <c r="N10" s="118">
        <f t="shared" si="2"/>
        <v>0</v>
      </c>
      <c r="O10" s="90">
        <f t="shared" si="2"/>
        <v>0</v>
      </c>
      <c r="P10" s="90">
        <f t="shared" si="2"/>
        <v>0</v>
      </c>
      <c r="Q10" s="90">
        <f t="shared" si="2"/>
        <v>0</v>
      </c>
      <c r="R10" s="90">
        <f t="shared" si="2"/>
        <v>0</v>
      </c>
      <c r="S10" s="90">
        <f t="shared" si="2"/>
        <v>0</v>
      </c>
      <c r="T10" s="119">
        <f t="shared" si="2"/>
        <v>0</v>
      </c>
      <c r="U10" s="142">
        <f>K10+L10+M10+N10+O10+P10+Q10+R10+S10+T10</f>
        <v>0</v>
      </c>
      <c r="V10" s="88"/>
      <c r="X10" s="133" t="s">
        <v>186</v>
      </c>
      <c r="Y10" s="152">
        <v>10000</v>
      </c>
      <c r="Z10" s="7">
        <v>10000</v>
      </c>
      <c r="AA10" s="7"/>
      <c r="AB10" s="7"/>
      <c r="AC10" s="11"/>
      <c r="AD10" s="11"/>
      <c r="AE10" s="11"/>
      <c r="AF10" s="11"/>
      <c r="AG10" s="11"/>
      <c r="AH10" s="11"/>
      <c r="AI10" s="11"/>
      <c r="AJ10" s="11"/>
      <c r="AK10"/>
      <c r="AL10"/>
    </row>
    <row r="11" spans="1:38" ht="12.75">
      <c r="A11" s="182" t="s">
        <v>261</v>
      </c>
      <c r="B11" s="182" t="s">
        <v>262</v>
      </c>
      <c r="C11" s="39">
        <f t="shared" si="1"/>
        <v>0</v>
      </c>
      <c r="D11" s="39">
        <v>0</v>
      </c>
      <c r="E11" s="39">
        <v>0</v>
      </c>
      <c r="F11" s="39">
        <v>0</v>
      </c>
      <c r="G11" s="34">
        <v>0</v>
      </c>
      <c r="H11" s="29"/>
      <c r="I11" s="89"/>
      <c r="J11" s="111"/>
      <c r="K11" s="118"/>
      <c r="L11" s="90"/>
      <c r="M11" s="119"/>
      <c r="N11" s="118"/>
      <c r="O11" s="90"/>
      <c r="P11" s="90"/>
      <c r="Q11" s="90"/>
      <c r="R11" s="90"/>
      <c r="S11" s="197"/>
      <c r="T11" s="119"/>
      <c r="U11" s="142"/>
      <c r="V11" s="88"/>
      <c r="X11" s="133"/>
      <c r="Y11" s="152"/>
      <c r="Z11" s="7"/>
      <c r="AA11" s="7"/>
      <c r="AB11" s="7"/>
      <c r="AC11" s="11"/>
      <c r="AD11" s="11"/>
      <c r="AE11" s="11"/>
      <c r="AF11" s="11"/>
      <c r="AG11" s="11"/>
      <c r="AH11" s="11"/>
      <c r="AI11" s="11"/>
      <c r="AJ11" s="11"/>
      <c r="AK11"/>
      <c r="AL11"/>
    </row>
    <row r="12" spans="1:38" ht="12.75">
      <c r="A12" s="182" t="s">
        <v>233</v>
      </c>
      <c r="B12" s="182" t="s">
        <v>234</v>
      </c>
      <c r="C12" s="39">
        <f t="shared" si="1"/>
        <v>50000</v>
      </c>
      <c r="D12" s="39">
        <v>0</v>
      </c>
      <c r="E12" s="39">
        <v>0</v>
      </c>
      <c r="F12" s="39">
        <v>0</v>
      </c>
      <c r="G12" s="34">
        <v>50000</v>
      </c>
      <c r="H12" s="29"/>
      <c r="I12" s="92" t="s">
        <v>133</v>
      </c>
      <c r="J12" s="106" t="s">
        <v>134</v>
      </c>
      <c r="K12" s="153"/>
      <c r="L12" s="91"/>
      <c r="M12" s="120"/>
      <c r="N12" s="153"/>
      <c r="O12" s="91"/>
      <c r="P12" s="91"/>
      <c r="Q12" s="91"/>
      <c r="R12" s="91"/>
      <c r="S12" s="198"/>
      <c r="T12" s="122"/>
      <c r="U12" s="143"/>
      <c r="V12" s="88"/>
      <c r="X12" s="133" t="s">
        <v>187</v>
      </c>
      <c r="Y12" s="152">
        <v>10000</v>
      </c>
      <c r="Z12" s="7">
        <v>10000</v>
      </c>
      <c r="AA12" s="7"/>
      <c r="AB12" s="7"/>
      <c r="AC12" s="11"/>
      <c r="AD12" s="11"/>
      <c r="AE12" s="11"/>
      <c r="AF12" s="11"/>
      <c r="AG12" s="11"/>
      <c r="AH12" s="11"/>
      <c r="AI12" s="11"/>
      <c r="AJ12" s="11"/>
      <c r="AK12"/>
      <c r="AL12"/>
    </row>
    <row r="13" spans="1:38" ht="12.75">
      <c r="A13" s="182" t="s">
        <v>245</v>
      </c>
      <c r="B13" s="182" t="s">
        <v>246</v>
      </c>
      <c r="C13" s="39">
        <f t="shared" si="1"/>
        <v>8000</v>
      </c>
      <c r="D13" s="39">
        <v>0</v>
      </c>
      <c r="E13" s="39">
        <v>0</v>
      </c>
      <c r="F13" s="41">
        <v>0</v>
      </c>
      <c r="G13" s="41">
        <v>8000</v>
      </c>
      <c r="H13" s="29"/>
      <c r="I13" s="92" t="s">
        <v>135</v>
      </c>
      <c r="J13" s="106" t="s">
        <v>265</v>
      </c>
      <c r="K13" s="153"/>
      <c r="L13" s="91"/>
      <c r="M13" s="120"/>
      <c r="N13" s="153"/>
      <c r="O13" s="91"/>
      <c r="P13" s="91"/>
      <c r="Q13" s="91">
        <v>0</v>
      </c>
      <c r="R13" s="91"/>
      <c r="S13" s="198"/>
      <c r="T13" s="122"/>
      <c r="U13" s="143"/>
      <c r="V13" s="88"/>
      <c r="X13" s="133"/>
      <c r="Y13" s="18">
        <f>SUM(Y7:Y12)</f>
        <v>50000</v>
      </c>
      <c r="Z13" s="7">
        <f>SUM(Z7:Z12)</f>
        <v>30000</v>
      </c>
      <c r="AA13" s="7">
        <f>SUM(AA7:AA12)</f>
        <v>10000</v>
      </c>
      <c r="AB13" s="7">
        <f>SUM(AB7:AB12)</f>
        <v>10000</v>
      </c>
      <c r="AC13" s="11"/>
      <c r="AD13" s="11"/>
      <c r="AE13" s="11"/>
      <c r="AF13" s="11"/>
      <c r="AG13" s="11"/>
      <c r="AH13" s="11"/>
      <c r="AI13" s="11"/>
      <c r="AJ13" s="11"/>
      <c r="AK13"/>
      <c r="AL13"/>
    </row>
    <row r="14" spans="1:38" ht="12.75">
      <c r="A14" s="182" t="s">
        <v>72</v>
      </c>
      <c r="B14" s="182" t="s">
        <v>73</v>
      </c>
      <c r="C14" s="39">
        <f t="shared" si="1"/>
        <v>70500</v>
      </c>
      <c r="D14" s="39">
        <v>0</v>
      </c>
      <c r="E14" s="39">
        <v>0</v>
      </c>
      <c r="F14" s="56">
        <v>0</v>
      </c>
      <c r="G14" s="41">
        <v>70500</v>
      </c>
      <c r="H14" s="29"/>
      <c r="I14" s="92" t="s">
        <v>136</v>
      </c>
      <c r="J14" s="106" t="s">
        <v>137</v>
      </c>
      <c r="K14" s="153"/>
      <c r="L14" s="91"/>
      <c r="M14" s="120"/>
      <c r="N14" s="153"/>
      <c r="O14" s="91"/>
      <c r="P14" s="91"/>
      <c r="Q14" s="91"/>
      <c r="R14" s="91"/>
      <c r="S14" s="198"/>
      <c r="T14" s="122"/>
      <c r="U14" s="143"/>
      <c r="V14" s="88"/>
      <c r="AA14" s="19"/>
      <c r="AB14" s="11"/>
      <c r="AC14" s="11"/>
      <c r="AD14" s="11"/>
      <c r="AE14" s="11"/>
      <c r="AF14" s="11"/>
      <c r="AG14" s="11"/>
      <c r="AH14" s="33"/>
      <c r="AI14" s="11"/>
      <c r="AJ14" s="11"/>
      <c r="AK14"/>
      <c r="AL14"/>
    </row>
    <row r="15" spans="1:38" ht="12.75">
      <c r="A15" s="182" t="s">
        <v>235</v>
      </c>
      <c r="B15" s="182" t="s">
        <v>236</v>
      </c>
      <c r="C15" s="39">
        <f t="shared" si="1"/>
        <v>5000</v>
      </c>
      <c r="D15" s="39">
        <v>0</v>
      </c>
      <c r="E15" s="39">
        <v>0</v>
      </c>
      <c r="F15" s="39">
        <v>5000</v>
      </c>
      <c r="G15" s="34"/>
      <c r="H15" s="40"/>
      <c r="I15" s="89" t="s">
        <v>138</v>
      </c>
      <c r="J15" s="111" t="s">
        <v>139</v>
      </c>
      <c r="K15" s="118"/>
      <c r="L15" s="90"/>
      <c r="M15" s="119"/>
      <c r="N15" s="118">
        <v>20000</v>
      </c>
      <c r="O15" s="90"/>
      <c r="P15" s="90"/>
      <c r="Q15" s="90"/>
      <c r="R15" s="90"/>
      <c r="S15" s="197"/>
      <c r="T15" s="121"/>
      <c r="U15" s="144">
        <f>K15+L15+M15+N15+O15+P15+Q15+R15+S15+T15</f>
        <v>20000</v>
      </c>
      <c r="V15" s="88"/>
      <c r="AA15" s="19"/>
      <c r="AB15" s="11"/>
      <c r="AC15" s="11"/>
      <c r="AD15" s="11"/>
      <c r="AE15" s="11"/>
      <c r="AF15" s="11"/>
      <c r="AG15" s="11"/>
      <c r="AH15" s="33"/>
      <c r="AI15" s="11"/>
      <c r="AJ15" s="11"/>
      <c r="AK15"/>
      <c r="AL15"/>
    </row>
    <row r="16" spans="1:38" ht="12.75">
      <c r="A16" s="182" t="s">
        <v>237</v>
      </c>
      <c r="B16" s="182" t="s">
        <v>238</v>
      </c>
      <c r="C16" s="39">
        <f t="shared" si="1"/>
        <v>0</v>
      </c>
      <c r="D16" s="39">
        <v>0</v>
      </c>
      <c r="E16" s="39">
        <v>0</v>
      </c>
      <c r="F16" s="39">
        <v>0</v>
      </c>
      <c r="G16" s="34">
        <v>0</v>
      </c>
      <c r="H16" s="31"/>
      <c r="I16" s="89" t="s">
        <v>20</v>
      </c>
      <c r="J16" s="111" t="s">
        <v>140</v>
      </c>
      <c r="K16" s="118"/>
      <c r="L16" s="90"/>
      <c r="M16" s="119"/>
      <c r="N16" s="118">
        <v>10000</v>
      </c>
      <c r="O16" s="90"/>
      <c r="P16" s="90"/>
      <c r="Q16" s="90"/>
      <c r="R16" s="90">
        <v>5000</v>
      </c>
      <c r="S16" s="199"/>
      <c r="U16" s="144">
        <f>K16+L16+M16+N16+O16+P16+Q16+R16+S16+T16</f>
        <v>15000</v>
      </c>
      <c r="V16" s="88"/>
      <c r="AA16" s="19"/>
      <c r="AB16" s="11"/>
      <c r="AC16" s="11"/>
      <c r="AD16" s="11"/>
      <c r="AE16" s="11"/>
      <c r="AF16" s="29"/>
      <c r="AG16" s="11"/>
      <c r="AH16" s="11"/>
      <c r="AI16" s="11"/>
      <c r="AJ16" s="11"/>
      <c r="AK16"/>
      <c r="AL16"/>
    </row>
    <row r="17" spans="1:38" ht="12.75">
      <c r="A17" s="182" t="s">
        <v>239</v>
      </c>
      <c r="B17" s="182" t="s">
        <v>240</v>
      </c>
      <c r="C17" s="39">
        <f t="shared" si="1"/>
        <v>10540</v>
      </c>
      <c r="D17" s="39">
        <v>0</v>
      </c>
      <c r="E17" s="39">
        <v>0</v>
      </c>
      <c r="F17" s="39">
        <v>0</v>
      </c>
      <c r="G17" s="34">
        <v>10540</v>
      </c>
      <c r="H17" s="31"/>
      <c r="I17" s="89" t="s">
        <v>141</v>
      </c>
      <c r="J17" s="111" t="s">
        <v>123</v>
      </c>
      <c r="K17" s="154">
        <f>K19+K20+K21+K22+K23+K24+K25+K26+K27+K28+K29+K30+K31+K32+K33+K34</f>
        <v>1000</v>
      </c>
      <c r="L17" s="94">
        <f aca="true" t="shared" si="3" ref="L17:T17">L19+L20+L21+L22+L23+L24+L25+L26+L27+L28+L29+L30+L31+L32+L33+L34</f>
        <v>1000</v>
      </c>
      <c r="M17" s="121">
        <f t="shared" si="3"/>
        <v>0</v>
      </c>
      <c r="N17" s="154">
        <f t="shared" si="3"/>
        <v>0</v>
      </c>
      <c r="O17" s="94">
        <f t="shared" si="3"/>
        <v>60000</v>
      </c>
      <c r="P17" s="94">
        <f t="shared" si="3"/>
        <v>65000</v>
      </c>
      <c r="Q17" s="94">
        <f t="shared" si="3"/>
        <v>0</v>
      </c>
      <c r="R17" s="94">
        <f t="shared" si="3"/>
        <v>0</v>
      </c>
      <c r="S17" s="94">
        <f t="shared" si="3"/>
        <v>0</v>
      </c>
      <c r="T17" s="121">
        <f t="shared" si="3"/>
        <v>10540</v>
      </c>
      <c r="U17" s="144">
        <f>K17+L17+M17+N17+O17+P17+Q17+R17+S17+T17</f>
        <v>137540</v>
      </c>
      <c r="V17" s="88"/>
      <c r="AA17" s="19"/>
      <c r="AB17" s="11"/>
      <c r="AC17" s="11"/>
      <c r="AD17" s="11"/>
      <c r="AE17" s="11"/>
      <c r="AF17" s="29"/>
      <c r="AG17" s="11"/>
      <c r="AH17" s="11"/>
      <c r="AI17" s="11"/>
      <c r="AJ17" s="11"/>
      <c r="AK17"/>
      <c r="AL17"/>
    </row>
    <row r="18" spans="1:38" ht="12.75">
      <c r="A18" s="182" t="s">
        <v>241</v>
      </c>
      <c r="B18" s="182" t="s">
        <v>242</v>
      </c>
      <c r="C18" s="39">
        <f t="shared" si="1"/>
        <v>25000</v>
      </c>
      <c r="D18" s="39">
        <v>0</v>
      </c>
      <c r="E18" s="39">
        <v>0</v>
      </c>
      <c r="F18" s="39">
        <v>0</v>
      </c>
      <c r="G18" s="34">
        <v>25000</v>
      </c>
      <c r="H18" s="31"/>
      <c r="I18" s="180"/>
      <c r="J18" s="111"/>
      <c r="K18" s="154"/>
      <c r="L18" s="94"/>
      <c r="M18" s="121"/>
      <c r="N18" s="154"/>
      <c r="O18" s="94"/>
      <c r="P18" s="94"/>
      <c r="Q18" s="94"/>
      <c r="R18" s="94"/>
      <c r="S18" s="200"/>
      <c r="T18" s="121"/>
      <c r="U18" s="144"/>
      <c r="V18" s="88"/>
      <c r="AA18" s="19"/>
      <c r="AB18" s="11"/>
      <c r="AC18" s="11"/>
      <c r="AD18" s="11"/>
      <c r="AE18" s="11"/>
      <c r="AF18" s="29"/>
      <c r="AG18" s="11"/>
      <c r="AH18" s="11"/>
      <c r="AI18" s="11"/>
      <c r="AJ18" s="11"/>
      <c r="AK18"/>
      <c r="AL18"/>
    </row>
    <row r="19" spans="1:38" ht="12.75">
      <c r="A19" s="78" t="s">
        <v>91</v>
      </c>
      <c r="B19" s="77" t="s">
        <v>111</v>
      </c>
      <c r="C19" s="39">
        <f t="shared" si="1"/>
        <v>0</v>
      </c>
      <c r="D19" s="26">
        <v>0</v>
      </c>
      <c r="E19" s="39">
        <v>0</v>
      </c>
      <c r="F19" s="26">
        <v>0</v>
      </c>
      <c r="G19" s="41">
        <v>0</v>
      </c>
      <c r="H19" s="23"/>
      <c r="I19" s="95" t="s">
        <v>193</v>
      </c>
      <c r="J19" s="106" t="s">
        <v>194</v>
      </c>
      <c r="K19" s="154">
        <v>1000</v>
      </c>
      <c r="L19" s="94">
        <v>1000</v>
      </c>
      <c r="M19" s="121"/>
      <c r="N19" s="154"/>
      <c r="O19" s="94">
        <v>0</v>
      </c>
      <c r="P19" s="209">
        <v>500</v>
      </c>
      <c r="Q19" s="94"/>
      <c r="R19" s="94"/>
      <c r="S19" s="200"/>
      <c r="T19" s="122">
        <v>540</v>
      </c>
      <c r="U19" s="144"/>
      <c r="V19" s="88"/>
      <c r="AA19" s="19"/>
      <c r="AB19" s="11"/>
      <c r="AC19" s="11"/>
      <c r="AD19" s="11"/>
      <c r="AE19" s="11"/>
      <c r="AF19" s="11"/>
      <c r="AG19" s="11"/>
      <c r="AH19" s="11"/>
      <c r="AI19" s="11"/>
      <c r="AJ19" s="11"/>
      <c r="AK19"/>
      <c r="AL19"/>
    </row>
    <row r="20" spans="1:38" ht="12.75">
      <c r="A20" s="77" t="s">
        <v>243</v>
      </c>
      <c r="B20" s="78" t="s">
        <v>5</v>
      </c>
      <c r="C20" s="39">
        <f t="shared" si="1"/>
        <v>0</v>
      </c>
      <c r="D20" s="26">
        <v>0</v>
      </c>
      <c r="E20" s="39">
        <v>0</v>
      </c>
      <c r="F20" s="26">
        <v>0</v>
      </c>
      <c r="G20" s="41">
        <v>0</v>
      </c>
      <c r="H20" s="23"/>
      <c r="I20" s="95" t="s">
        <v>142</v>
      </c>
      <c r="J20" s="106" t="s">
        <v>143</v>
      </c>
      <c r="K20" s="153"/>
      <c r="L20" s="91"/>
      <c r="M20" s="120"/>
      <c r="N20" s="153"/>
      <c r="O20" s="91"/>
      <c r="P20" s="91"/>
      <c r="Q20" s="91"/>
      <c r="R20" s="91"/>
      <c r="S20" s="198"/>
      <c r="T20" s="122">
        <v>0</v>
      </c>
      <c r="U20" s="143"/>
      <c r="V20" s="88"/>
      <c r="AA20" s="19"/>
      <c r="AB20" s="11"/>
      <c r="AC20" s="11"/>
      <c r="AD20" s="11"/>
      <c r="AE20" s="11"/>
      <c r="AF20" s="11"/>
      <c r="AG20" s="11"/>
      <c r="AH20" s="11"/>
      <c r="AI20" s="11"/>
      <c r="AJ20" s="11"/>
      <c r="AK20"/>
      <c r="AL20"/>
    </row>
    <row r="21" spans="1:38" ht="12.75">
      <c r="A21" s="74" t="s">
        <v>51</v>
      </c>
      <c r="B21" s="75"/>
      <c r="C21" s="23"/>
      <c r="D21" s="23"/>
      <c r="E21" s="23"/>
      <c r="F21" s="23"/>
      <c r="G21" s="23"/>
      <c r="H21" s="28"/>
      <c r="I21" s="95" t="s">
        <v>144</v>
      </c>
      <c r="J21" s="106" t="s">
        <v>145</v>
      </c>
      <c r="K21" s="153"/>
      <c r="L21" s="91"/>
      <c r="M21" s="120">
        <v>0</v>
      </c>
      <c r="N21" s="153"/>
      <c r="O21" s="91"/>
      <c r="P21" s="91">
        <v>2000</v>
      </c>
      <c r="Q21" s="91"/>
      <c r="R21" s="91"/>
      <c r="S21" s="198"/>
      <c r="T21" s="122"/>
      <c r="U21" s="143"/>
      <c r="V21" s="88"/>
      <c r="AA21" s="19"/>
      <c r="AB21" s="11"/>
      <c r="AC21" s="11"/>
      <c r="AD21" s="11"/>
      <c r="AE21" s="11"/>
      <c r="AF21" s="24"/>
      <c r="AG21" s="24"/>
      <c r="AH21" s="11"/>
      <c r="AI21" s="11"/>
      <c r="AJ21" s="11"/>
      <c r="AK21"/>
      <c r="AL21"/>
    </row>
    <row r="22" spans="1:38" ht="12.75">
      <c r="A22" s="186" t="s">
        <v>6</v>
      </c>
      <c r="B22" s="186" t="s">
        <v>7</v>
      </c>
      <c r="C22" s="43">
        <f>SUM(D22+E22+F22+G22)</f>
        <v>199040</v>
      </c>
      <c r="D22" s="43">
        <f>SUM(D23+D28+D54)</f>
        <v>0</v>
      </c>
      <c r="E22" s="43">
        <f>SUM(E23+E28+E54)</f>
        <v>0</v>
      </c>
      <c r="F22" s="43">
        <f>SUM(F23+F28+F54)</f>
        <v>5000</v>
      </c>
      <c r="G22" s="43">
        <f>SUM(G23+G28+G54)</f>
        <v>194040</v>
      </c>
      <c r="H22" s="28"/>
      <c r="I22" s="95" t="s">
        <v>146</v>
      </c>
      <c r="J22" s="106" t="s">
        <v>147</v>
      </c>
      <c r="K22" s="153"/>
      <c r="L22" s="91"/>
      <c r="M22" s="120">
        <v>0</v>
      </c>
      <c r="N22" s="153"/>
      <c r="O22" s="91"/>
      <c r="P22" s="91"/>
      <c r="Q22" s="91"/>
      <c r="R22" s="91"/>
      <c r="S22" s="198"/>
      <c r="T22" s="122"/>
      <c r="U22" s="143"/>
      <c r="V22" s="88"/>
      <c r="AA22" s="19"/>
      <c r="AB22" s="11"/>
      <c r="AC22" s="11"/>
      <c r="AD22" s="11"/>
      <c r="AE22" s="11"/>
      <c r="AF22" s="24"/>
      <c r="AG22" s="24"/>
      <c r="AH22" s="11"/>
      <c r="AI22" s="11"/>
      <c r="AJ22" s="11"/>
      <c r="AK22"/>
      <c r="AL22"/>
    </row>
    <row r="23" spans="1:38" ht="12.75">
      <c r="A23" s="78" t="s">
        <v>16</v>
      </c>
      <c r="B23" s="78" t="s">
        <v>17</v>
      </c>
      <c r="C23" s="43">
        <f>C24+C25+C26+C27</f>
        <v>0</v>
      </c>
      <c r="D23" s="43">
        <f>D24+D25+D26+D27</f>
        <v>0</v>
      </c>
      <c r="E23" s="43">
        <f>E24+E25+E26+E27</f>
        <v>0</v>
      </c>
      <c r="F23" s="43">
        <f>F24+F25+F26+F27</f>
        <v>0</v>
      </c>
      <c r="G23" s="43">
        <f>G24+G25+G26+G27</f>
        <v>0</v>
      </c>
      <c r="H23" s="23"/>
      <c r="I23" s="95" t="s">
        <v>148</v>
      </c>
      <c r="J23" s="106" t="s">
        <v>149</v>
      </c>
      <c r="K23" s="153"/>
      <c r="L23" s="91"/>
      <c r="M23" s="120">
        <v>0</v>
      </c>
      <c r="N23" s="153"/>
      <c r="O23" s="91"/>
      <c r="P23" s="91"/>
      <c r="Q23" s="91"/>
      <c r="R23" s="91"/>
      <c r="S23" s="198"/>
      <c r="T23" s="122"/>
      <c r="U23" s="143"/>
      <c r="V23" s="88"/>
      <c r="AA23" s="19"/>
      <c r="AB23" s="11"/>
      <c r="AC23" s="11"/>
      <c r="AD23" s="11"/>
      <c r="AE23" s="11"/>
      <c r="AF23" s="11"/>
      <c r="AG23" s="11"/>
      <c r="AH23" s="11"/>
      <c r="AI23" s="11"/>
      <c r="AJ23" s="11"/>
      <c r="AK23"/>
      <c r="AL23"/>
    </row>
    <row r="24" spans="1:38" ht="12.75">
      <c r="A24" s="78" t="s">
        <v>8</v>
      </c>
      <c r="B24" s="78" t="s">
        <v>9</v>
      </c>
      <c r="C24" s="26">
        <f aca="true" t="shared" si="4" ref="C24:C53">D24+E24+F24+G24</f>
        <v>0</v>
      </c>
      <c r="D24" s="26">
        <v>0</v>
      </c>
      <c r="E24" s="26">
        <v>0</v>
      </c>
      <c r="F24" s="26">
        <v>0</v>
      </c>
      <c r="G24" s="26">
        <v>0</v>
      </c>
      <c r="H24" s="23"/>
      <c r="I24" s="95" t="s">
        <v>150</v>
      </c>
      <c r="J24" s="106" t="s">
        <v>151</v>
      </c>
      <c r="K24" s="153"/>
      <c r="L24" s="91"/>
      <c r="M24" s="120">
        <v>0</v>
      </c>
      <c r="N24" s="153"/>
      <c r="O24" s="91"/>
      <c r="P24" s="91"/>
      <c r="Q24" s="91"/>
      <c r="R24" s="91"/>
      <c r="S24" s="198"/>
      <c r="T24" s="122"/>
      <c r="U24" s="143"/>
      <c r="V24" s="88"/>
      <c r="AA24" s="19"/>
      <c r="AB24" s="11"/>
      <c r="AC24" s="11"/>
      <c r="AD24" s="11"/>
      <c r="AE24" s="11"/>
      <c r="AF24" s="11"/>
      <c r="AG24" s="11"/>
      <c r="AH24" s="11"/>
      <c r="AI24" s="11"/>
      <c r="AJ24" s="11"/>
      <c r="AK24"/>
      <c r="AL24"/>
    </row>
    <row r="25" spans="1:38" ht="12.75">
      <c r="A25" s="78" t="s">
        <v>10</v>
      </c>
      <c r="B25" s="78" t="s">
        <v>11</v>
      </c>
      <c r="C25" s="26">
        <f t="shared" si="4"/>
        <v>0</v>
      </c>
      <c r="D25" s="26">
        <v>0</v>
      </c>
      <c r="E25" s="26">
        <v>0</v>
      </c>
      <c r="F25" s="26">
        <v>0</v>
      </c>
      <c r="G25" s="26">
        <v>0</v>
      </c>
      <c r="H25" s="23"/>
      <c r="I25" s="95" t="s">
        <v>152</v>
      </c>
      <c r="J25" s="106" t="s">
        <v>153</v>
      </c>
      <c r="K25" s="153"/>
      <c r="L25" s="91"/>
      <c r="M25" s="120"/>
      <c r="N25" s="153"/>
      <c r="O25" s="91"/>
      <c r="P25" s="91"/>
      <c r="Q25" s="91"/>
      <c r="R25" s="91"/>
      <c r="S25" s="198"/>
      <c r="T25" s="122"/>
      <c r="U25" s="143"/>
      <c r="V25" s="88"/>
      <c r="AA25" s="19"/>
      <c r="AB25" s="11"/>
      <c r="AC25" s="11"/>
      <c r="AD25" s="11"/>
      <c r="AE25" s="11"/>
      <c r="AF25" s="11"/>
      <c r="AG25" s="11"/>
      <c r="AH25" s="11"/>
      <c r="AI25" s="11"/>
      <c r="AJ25" s="11"/>
      <c r="AK25"/>
      <c r="AL25"/>
    </row>
    <row r="26" spans="1:38" ht="12.75">
      <c r="A26" s="78" t="s">
        <v>12</v>
      </c>
      <c r="B26" s="78" t="s">
        <v>14</v>
      </c>
      <c r="C26" s="26">
        <f t="shared" si="4"/>
        <v>0</v>
      </c>
      <c r="D26" s="26">
        <v>0</v>
      </c>
      <c r="E26" s="26">
        <v>0</v>
      </c>
      <c r="F26" s="26">
        <v>0</v>
      </c>
      <c r="G26" s="26">
        <v>0</v>
      </c>
      <c r="H26" s="23"/>
      <c r="I26" s="95" t="s">
        <v>154</v>
      </c>
      <c r="J26" s="106" t="s">
        <v>155</v>
      </c>
      <c r="K26" s="153"/>
      <c r="L26" s="91"/>
      <c r="M26" s="120"/>
      <c r="N26" s="153"/>
      <c r="O26" s="91"/>
      <c r="P26" s="91"/>
      <c r="Q26" s="91"/>
      <c r="R26" s="91"/>
      <c r="S26" s="198"/>
      <c r="T26" s="122"/>
      <c r="U26" s="143"/>
      <c r="V26" s="88"/>
      <c r="AA26" s="19"/>
      <c r="AB26" s="11"/>
      <c r="AC26" s="11"/>
      <c r="AD26" s="11"/>
      <c r="AE26" s="11"/>
      <c r="AF26" s="11"/>
      <c r="AG26" s="11"/>
      <c r="AH26" s="11"/>
      <c r="AI26" s="11"/>
      <c r="AJ26" s="11"/>
      <c r="AK26"/>
      <c r="AL26"/>
    </row>
    <row r="27" spans="1:38" ht="12.75">
      <c r="A27" s="78" t="s">
        <v>13</v>
      </c>
      <c r="B27" s="78" t="s">
        <v>15</v>
      </c>
      <c r="C27" s="26">
        <f t="shared" si="4"/>
        <v>0</v>
      </c>
      <c r="D27" s="26">
        <v>0</v>
      </c>
      <c r="E27" s="26">
        <v>0</v>
      </c>
      <c r="F27" s="26">
        <v>0</v>
      </c>
      <c r="G27" s="26">
        <v>0</v>
      </c>
      <c r="H27" s="28"/>
      <c r="I27" s="95" t="s">
        <v>78</v>
      </c>
      <c r="J27" s="106" t="s">
        <v>156</v>
      </c>
      <c r="K27" s="153"/>
      <c r="L27" s="91"/>
      <c r="M27" s="120"/>
      <c r="N27" s="153"/>
      <c r="O27" s="91">
        <v>50000</v>
      </c>
      <c r="P27" s="91">
        <v>60000</v>
      </c>
      <c r="Q27" s="91"/>
      <c r="R27" s="91"/>
      <c r="S27" s="198"/>
      <c r="T27" s="122"/>
      <c r="U27" s="143"/>
      <c r="V27" s="88"/>
      <c r="AA27" s="19"/>
      <c r="AB27" s="11"/>
      <c r="AC27" s="11"/>
      <c r="AD27" s="11"/>
      <c r="AE27" s="11"/>
      <c r="AF27" s="11"/>
      <c r="AG27" s="11"/>
      <c r="AH27" s="11"/>
      <c r="AI27" s="11"/>
      <c r="AJ27" s="11"/>
      <c r="AK27"/>
      <c r="AL27"/>
    </row>
    <row r="28" spans="1:38" ht="12.75">
      <c r="A28" s="78" t="s">
        <v>18</v>
      </c>
      <c r="B28" s="78" t="s">
        <v>19</v>
      </c>
      <c r="C28" s="45">
        <f t="shared" si="4"/>
        <v>199040</v>
      </c>
      <c r="D28" s="43">
        <f>SUM(D29:D53)</f>
        <v>0</v>
      </c>
      <c r="E28" s="43">
        <f>SUM(E29:E53)</f>
        <v>0</v>
      </c>
      <c r="F28" s="43">
        <f>SUM(F29:F53)</f>
        <v>5000</v>
      </c>
      <c r="G28" s="43">
        <f>SUM(G29:G53)</f>
        <v>194040</v>
      </c>
      <c r="H28" s="23"/>
      <c r="I28" s="95" t="s">
        <v>157</v>
      </c>
      <c r="J28" s="106" t="s">
        <v>158</v>
      </c>
      <c r="K28" s="153"/>
      <c r="L28" s="91"/>
      <c r="M28" s="120"/>
      <c r="N28" s="153"/>
      <c r="O28" s="91"/>
      <c r="P28" s="91"/>
      <c r="Q28" s="91"/>
      <c r="R28" s="91"/>
      <c r="S28" s="198"/>
      <c r="T28" s="122"/>
      <c r="U28" s="143"/>
      <c r="V28" s="88"/>
      <c r="AA28" s="19"/>
      <c r="AB28" s="11"/>
      <c r="AC28" s="11"/>
      <c r="AD28" s="11"/>
      <c r="AE28" s="11"/>
      <c r="AF28" s="11"/>
      <c r="AG28" s="11"/>
      <c r="AH28" s="11"/>
      <c r="AI28" s="11"/>
      <c r="AJ28" s="11"/>
      <c r="AK28"/>
      <c r="AL28"/>
    </row>
    <row r="29" spans="1:38" ht="12.75">
      <c r="A29" s="78" t="s">
        <v>20</v>
      </c>
      <c r="B29" s="78" t="s">
        <v>21</v>
      </c>
      <c r="C29" s="34">
        <f t="shared" si="4"/>
        <v>20000</v>
      </c>
      <c r="D29" s="26">
        <v>0</v>
      </c>
      <c r="E29" s="57">
        <v>0</v>
      </c>
      <c r="F29" s="57">
        <v>0</v>
      </c>
      <c r="G29" s="26">
        <v>20000</v>
      </c>
      <c r="H29" s="23"/>
      <c r="I29" s="95" t="s">
        <v>159</v>
      </c>
      <c r="J29" s="106"/>
      <c r="K29" s="153"/>
      <c r="L29" s="91"/>
      <c r="M29" s="120"/>
      <c r="N29" s="153"/>
      <c r="O29" s="91"/>
      <c r="P29" s="91"/>
      <c r="Q29" s="91"/>
      <c r="R29" s="91"/>
      <c r="S29" s="198"/>
      <c r="T29" s="122"/>
      <c r="U29" s="143"/>
      <c r="V29" s="88"/>
      <c r="AA29" s="19"/>
      <c r="AB29" s="11"/>
      <c r="AC29" s="11"/>
      <c r="AD29" s="11"/>
      <c r="AE29" s="11"/>
      <c r="AF29" s="24"/>
      <c r="AG29" s="11"/>
      <c r="AH29" s="11"/>
      <c r="AI29" s="11"/>
      <c r="AJ29" s="11"/>
      <c r="AK29"/>
      <c r="AL29"/>
    </row>
    <row r="30" spans="1:38" ht="12.75">
      <c r="A30" s="78" t="s">
        <v>22</v>
      </c>
      <c r="B30" s="78" t="s">
        <v>23</v>
      </c>
      <c r="C30" s="34">
        <f t="shared" si="4"/>
        <v>0</v>
      </c>
      <c r="D30" s="26">
        <v>0</v>
      </c>
      <c r="E30" s="57">
        <v>0</v>
      </c>
      <c r="F30" s="26">
        <v>0</v>
      </c>
      <c r="G30" s="26">
        <v>0</v>
      </c>
      <c r="H30" s="23"/>
      <c r="I30" s="96" t="s">
        <v>160</v>
      </c>
      <c r="J30" s="112" t="s">
        <v>161</v>
      </c>
      <c r="K30" s="153"/>
      <c r="L30" s="91"/>
      <c r="M30" s="120"/>
      <c r="N30" s="153"/>
      <c r="O30" s="91"/>
      <c r="P30" s="91"/>
      <c r="Q30" s="91"/>
      <c r="R30" s="91"/>
      <c r="S30" s="198"/>
      <c r="T30" s="122"/>
      <c r="U30" s="143"/>
      <c r="V30" s="88"/>
      <c r="AA30" s="19"/>
      <c r="AB30" s="11"/>
      <c r="AC30" s="11"/>
      <c r="AD30" s="11"/>
      <c r="AE30" s="11"/>
      <c r="AF30" s="11"/>
      <c r="AG30" s="11"/>
      <c r="AH30" s="11"/>
      <c r="AI30" s="11"/>
      <c r="AJ30" s="11"/>
      <c r="AK30"/>
      <c r="AL30"/>
    </row>
    <row r="31" spans="1:38" ht="12.75">
      <c r="A31" s="78" t="s">
        <v>24</v>
      </c>
      <c r="B31" s="78" t="s">
        <v>25</v>
      </c>
      <c r="C31" s="34">
        <f t="shared" si="4"/>
        <v>20000</v>
      </c>
      <c r="D31" s="26">
        <v>0</v>
      </c>
      <c r="E31" s="57">
        <v>0</v>
      </c>
      <c r="F31" s="57">
        <v>0</v>
      </c>
      <c r="G31" s="26">
        <v>20000</v>
      </c>
      <c r="H31" s="23"/>
      <c r="I31" s="96" t="s">
        <v>162</v>
      </c>
      <c r="J31" s="112" t="s">
        <v>163</v>
      </c>
      <c r="K31" s="153"/>
      <c r="L31" s="91"/>
      <c r="M31" s="120"/>
      <c r="N31" s="153"/>
      <c r="O31" s="91">
        <v>10000</v>
      </c>
      <c r="P31" s="91">
        <v>500</v>
      </c>
      <c r="Q31" s="91"/>
      <c r="R31" s="91"/>
      <c r="S31" s="198"/>
      <c r="T31" s="122"/>
      <c r="U31" s="143"/>
      <c r="V31" s="88"/>
      <c r="AA31" s="19"/>
      <c r="AB31" s="11"/>
      <c r="AC31" s="11"/>
      <c r="AD31" s="11"/>
      <c r="AE31" s="11"/>
      <c r="AF31" s="11"/>
      <c r="AG31" s="11"/>
      <c r="AH31" s="11"/>
      <c r="AI31" s="11"/>
      <c r="AJ31" s="11"/>
      <c r="AK31"/>
      <c r="AL31"/>
    </row>
    <row r="32" spans="1:38" ht="12.75">
      <c r="A32" s="78" t="s">
        <v>95</v>
      </c>
      <c r="B32" s="78" t="s">
        <v>96</v>
      </c>
      <c r="C32" s="34">
        <f t="shared" si="4"/>
        <v>0</v>
      </c>
      <c r="D32" s="26">
        <v>0</v>
      </c>
      <c r="E32" s="57">
        <v>0</v>
      </c>
      <c r="F32" s="57">
        <v>0</v>
      </c>
      <c r="G32" s="26">
        <v>0</v>
      </c>
      <c r="H32" s="23"/>
      <c r="I32" s="96" t="s">
        <v>164</v>
      </c>
      <c r="J32" s="106" t="s">
        <v>165</v>
      </c>
      <c r="K32" s="155"/>
      <c r="L32" s="97"/>
      <c r="M32" s="156">
        <v>0</v>
      </c>
      <c r="N32" s="155"/>
      <c r="O32" s="97"/>
      <c r="P32" s="97">
        <v>2000</v>
      </c>
      <c r="Q32" s="97"/>
      <c r="R32" s="97"/>
      <c r="S32" s="201"/>
      <c r="T32" s="157"/>
      <c r="U32" s="145"/>
      <c r="V32" s="88"/>
      <c r="AA32" s="19"/>
      <c r="AB32" s="11"/>
      <c r="AC32" s="11"/>
      <c r="AD32" s="11"/>
      <c r="AE32" s="11"/>
      <c r="AF32" s="11"/>
      <c r="AG32" s="11"/>
      <c r="AH32" s="11"/>
      <c r="AI32" s="11"/>
      <c r="AJ32" s="11"/>
      <c r="AK32"/>
      <c r="AL32"/>
    </row>
    <row r="33" spans="1:38" ht="12.75">
      <c r="A33" s="78" t="s">
        <v>26</v>
      </c>
      <c r="B33" s="78" t="s">
        <v>65</v>
      </c>
      <c r="C33" s="34">
        <f t="shared" si="4"/>
        <v>5040</v>
      </c>
      <c r="D33" s="26">
        <v>0</v>
      </c>
      <c r="E33" s="57">
        <v>0</v>
      </c>
      <c r="F33" s="57">
        <v>2000</v>
      </c>
      <c r="G33" s="26">
        <v>3040</v>
      </c>
      <c r="H33" s="23"/>
      <c r="I33" s="95" t="s">
        <v>166</v>
      </c>
      <c r="J33" s="106" t="s">
        <v>167</v>
      </c>
      <c r="K33" s="153"/>
      <c r="L33" s="91"/>
      <c r="M33" s="120"/>
      <c r="N33" s="153"/>
      <c r="O33" s="91"/>
      <c r="P33" s="91"/>
      <c r="Q33" s="91"/>
      <c r="R33" s="91"/>
      <c r="S33" s="198"/>
      <c r="T33" s="122">
        <v>10000</v>
      </c>
      <c r="U33" s="143"/>
      <c r="V33" s="88"/>
      <c r="AA33" s="19"/>
      <c r="AB33" s="11"/>
      <c r="AC33" s="11"/>
      <c r="AD33" s="11"/>
      <c r="AE33" s="11"/>
      <c r="AF33" s="11"/>
      <c r="AG33" s="11"/>
      <c r="AH33" s="11"/>
      <c r="AI33" s="11"/>
      <c r="AJ33" s="11"/>
      <c r="AK33"/>
      <c r="AL33"/>
    </row>
    <row r="34" spans="1:38" ht="12.75">
      <c r="A34" s="78" t="s">
        <v>78</v>
      </c>
      <c r="B34" s="78" t="s">
        <v>79</v>
      </c>
      <c r="C34" s="34">
        <f t="shared" si="4"/>
        <v>110000</v>
      </c>
      <c r="D34" s="26">
        <v>0</v>
      </c>
      <c r="E34" s="57">
        <v>0</v>
      </c>
      <c r="F34" s="26">
        <v>0</v>
      </c>
      <c r="G34" s="26">
        <v>110000</v>
      </c>
      <c r="H34" s="23"/>
      <c r="I34" s="98" t="s">
        <v>84</v>
      </c>
      <c r="J34" s="112" t="s">
        <v>85</v>
      </c>
      <c r="K34" s="153"/>
      <c r="L34" s="91"/>
      <c r="M34" s="120"/>
      <c r="N34" s="153"/>
      <c r="O34" s="91"/>
      <c r="P34" s="91"/>
      <c r="Q34" s="91"/>
      <c r="R34" s="91"/>
      <c r="S34" s="198"/>
      <c r="T34" s="122"/>
      <c r="U34" s="143"/>
      <c r="V34" s="88"/>
      <c r="AA34" s="19"/>
      <c r="AB34" s="11"/>
      <c r="AC34" s="11"/>
      <c r="AD34" s="11"/>
      <c r="AE34" s="11"/>
      <c r="AF34" s="11"/>
      <c r="AG34" s="11"/>
      <c r="AH34" s="11"/>
      <c r="AI34" s="11"/>
      <c r="AJ34" s="11"/>
      <c r="AK34"/>
      <c r="AL34"/>
    </row>
    <row r="35" spans="1:38" ht="12.75">
      <c r="A35" s="78" t="s">
        <v>27</v>
      </c>
      <c r="B35" s="78" t="s">
        <v>61</v>
      </c>
      <c r="C35" s="34">
        <f t="shared" si="4"/>
        <v>10500</v>
      </c>
      <c r="D35" s="26">
        <v>0</v>
      </c>
      <c r="E35" s="57">
        <v>0</v>
      </c>
      <c r="F35" s="26">
        <v>0</v>
      </c>
      <c r="G35" s="26">
        <v>10500</v>
      </c>
      <c r="H35" s="23"/>
      <c r="I35" s="92"/>
      <c r="J35" s="113"/>
      <c r="K35" s="153"/>
      <c r="L35" s="91"/>
      <c r="M35" s="120"/>
      <c r="N35" s="153"/>
      <c r="O35" s="91"/>
      <c r="P35" s="91"/>
      <c r="Q35" s="91"/>
      <c r="R35" s="91"/>
      <c r="S35" s="198"/>
      <c r="T35" s="122"/>
      <c r="U35" s="143"/>
      <c r="V35" s="84"/>
      <c r="AA35" s="19"/>
      <c r="AB35" s="11"/>
      <c r="AC35" s="11"/>
      <c r="AD35" s="11"/>
      <c r="AE35" s="11"/>
      <c r="AF35" s="11"/>
      <c r="AG35" s="11"/>
      <c r="AH35" s="11"/>
      <c r="AI35" s="11"/>
      <c r="AJ35" s="24"/>
      <c r="AK35"/>
      <c r="AL35"/>
    </row>
    <row r="36" spans="1:38" ht="12.75">
      <c r="A36" s="78" t="s">
        <v>28</v>
      </c>
      <c r="B36" s="78" t="s">
        <v>29</v>
      </c>
      <c r="C36" s="34">
        <f t="shared" si="4"/>
        <v>2000</v>
      </c>
      <c r="D36" s="26">
        <v>0</v>
      </c>
      <c r="E36" s="57">
        <v>0</v>
      </c>
      <c r="F36" s="26">
        <v>0</v>
      </c>
      <c r="G36" s="26">
        <v>2000</v>
      </c>
      <c r="H36" s="23"/>
      <c r="I36" s="95"/>
      <c r="J36" s="106"/>
      <c r="K36" s="153"/>
      <c r="L36" s="91"/>
      <c r="M36" s="120"/>
      <c r="N36" s="153"/>
      <c r="O36" s="91"/>
      <c r="P36" s="91"/>
      <c r="Q36" s="91"/>
      <c r="R36" s="91"/>
      <c r="S36" s="198"/>
      <c r="T36" s="120"/>
      <c r="U36" s="144"/>
      <c r="V36" s="84"/>
      <c r="AA36" s="19"/>
      <c r="AB36" s="11"/>
      <c r="AC36" s="11"/>
      <c r="AD36" s="11"/>
      <c r="AE36" s="11"/>
      <c r="AF36" s="11"/>
      <c r="AG36" s="11"/>
      <c r="AH36" s="11"/>
      <c r="AI36" s="30"/>
      <c r="AJ36" s="11"/>
      <c r="AK36"/>
      <c r="AL36"/>
    </row>
    <row r="37" spans="1:38" ht="12.75">
      <c r="A37" s="78" t="s">
        <v>30</v>
      </c>
      <c r="B37" s="78" t="s">
        <v>31</v>
      </c>
      <c r="C37" s="34">
        <f t="shared" si="4"/>
        <v>10000</v>
      </c>
      <c r="D37" s="26">
        <v>0</v>
      </c>
      <c r="E37" s="57">
        <v>0</v>
      </c>
      <c r="F37" s="57">
        <v>0</v>
      </c>
      <c r="G37" s="26">
        <v>10000</v>
      </c>
      <c r="H37" s="23"/>
      <c r="I37" s="92"/>
      <c r="J37" s="113"/>
      <c r="K37" s="153"/>
      <c r="L37" s="91"/>
      <c r="M37" s="120"/>
      <c r="N37" s="153"/>
      <c r="O37" s="91"/>
      <c r="P37" s="91"/>
      <c r="Q37" s="91"/>
      <c r="R37" s="91"/>
      <c r="S37" s="198"/>
      <c r="T37" s="122"/>
      <c r="U37" s="143"/>
      <c r="V37" s="84"/>
      <c r="AA37" s="19"/>
      <c r="AB37" s="11"/>
      <c r="AC37" s="11"/>
      <c r="AD37" s="11"/>
      <c r="AE37" s="11"/>
      <c r="AF37" s="11"/>
      <c r="AG37" s="11"/>
      <c r="AH37" s="11"/>
      <c r="AI37" s="30"/>
      <c r="AJ37" s="11"/>
      <c r="AK37"/>
      <c r="AL37"/>
    </row>
    <row r="38" spans="1:38" ht="12.75">
      <c r="A38" s="77" t="s">
        <v>84</v>
      </c>
      <c r="B38" s="77" t="s">
        <v>85</v>
      </c>
      <c r="C38" s="34">
        <f t="shared" si="4"/>
        <v>0</v>
      </c>
      <c r="D38" s="26">
        <v>0</v>
      </c>
      <c r="E38" s="57">
        <v>0</v>
      </c>
      <c r="F38" s="57">
        <v>0</v>
      </c>
      <c r="G38" s="26">
        <v>0</v>
      </c>
      <c r="H38" s="23"/>
      <c r="I38" s="99" t="s">
        <v>168</v>
      </c>
      <c r="J38" s="114" t="s">
        <v>123</v>
      </c>
      <c r="K38" s="154">
        <f>K39+K40+K41+K42+K43+K44+K45+K46</f>
        <v>0</v>
      </c>
      <c r="L38" s="94">
        <f>L39+L40+L41+L42+L43+L44+L45+L46</f>
        <v>2000</v>
      </c>
      <c r="M38" s="121">
        <f aca="true" t="shared" si="5" ref="M38:T38">M39+M40+M41+M42+M43+M44+M45+M46</f>
        <v>0</v>
      </c>
      <c r="N38" s="154">
        <f t="shared" si="5"/>
        <v>10000</v>
      </c>
      <c r="O38" s="94">
        <f t="shared" si="5"/>
        <v>0</v>
      </c>
      <c r="P38" s="94">
        <f t="shared" si="5"/>
        <v>500</v>
      </c>
      <c r="Q38" s="94">
        <f t="shared" si="5"/>
        <v>0</v>
      </c>
      <c r="R38" s="94">
        <f t="shared" si="5"/>
        <v>0</v>
      </c>
      <c r="S38" s="94">
        <f t="shared" si="5"/>
        <v>0</v>
      </c>
      <c r="T38" s="121">
        <f t="shared" si="5"/>
        <v>0</v>
      </c>
      <c r="U38" s="144">
        <f>K38+L38+M38+N38+O38+P38+Q38+R38+S38+T38</f>
        <v>12500</v>
      </c>
      <c r="V38" s="88"/>
      <c r="AA38" s="19"/>
      <c r="AB38" s="11"/>
      <c r="AC38" s="11"/>
      <c r="AD38" s="11"/>
      <c r="AE38" s="11"/>
      <c r="AF38" s="11"/>
      <c r="AG38" s="11"/>
      <c r="AH38" s="11"/>
      <c r="AI38" s="30"/>
      <c r="AJ38" s="11"/>
      <c r="AK38"/>
      <c r="AL38"/>
    </row>
    <row r="39" spans="1:38" ht="12.75">
      <c r="A39" s="78" t="s">
        <v>32</v>
      </c>
      <c r="B39" s="78" t="s">
        <v>33</v>
      </c>
      <c r="C39" s="34">
        <f t="shared" si="4"/>
        <v>500</v>
      </c>
      <c r="D39" s="26">
        <v>0</v>
      </c>
      <c r="E39" s="57">
        <v>0</v>
      </c>
      <c r="F39" s="26">
        <v>0</v>
      </c>
      <c r="G39" s="26">
        <v>500</v>
      </c>
      <c r="H39" s="23"/>
      <c r="I39" s="92" t="s">
        <v>32</v>
      </c>
      <c r="J39" s="113" t="s">
        <v>33</v>
      </c>
      <c r="K39" s="153"/>
      <c r="L39" s="91"/>
      <c r="M39" s="120"/>
      <c r="N39" s="153"/>
      <c r="O39" s="91"/>
      <c r="P39" s="91">
        <v>500</v>
      </c>
      <c r="Q39" s="91"/>
      <c r="R39" s="91"/>
      <c r="S39" s="198"/>
      <c r="T39" s="122"/>
      <c r="U39" s="143"/>
      <c r="V39" s="84"/>
      <c r="AA39" s="19"/>
      <c r="AB39" s="11"/>
      <c r="AC39" s="11"/>
      <c r="AD39" s="11"/>
      <c r="AE39" s="11"/>
      <c r="AF39" s="11"/>
      <c r="AG39" s="11"/>
      <c r="AH39" s="11"/>
      <c r="AI39" s="30"/>
      <c r="AJ39" s="11"/>
      <c r="AK39"/>
      <c r="AL39"/>
    </row>
    <row r="40" spans="1:38" ht="12.75">
      <c r="A40" s="78" t="s">
        <v>34</v>
      </c>
      <c r="B40" s="78" t="s">
        <v>35</v>
      </c>
      <c r="C40" s="34">
        <f t="shared" si="4"/>
        <v>0</v>
      </c>
      <c r="D40" s="26">
        <v>0</v>
      </c>
      <c r="E40" s="57">
        <v>0</v>
      </c>
      <c r="F40" s="57">
        <v>0</v>
      </c>
      <c r="G40" s="26">
        <v>0</v>
      </c>
      <c r="H40" s="23"/>
      <c r="I40" s="92" t="s">
        <v>34</v>
      </c>
      <c r="J40" s="106" t="s">
        <v>35</v>
      </c>
      <c r="K40" s="158"/>
      <c r="L40" s="93"/>
      <c r="M40" s="122"/>
      <c r="N40" s="158"/>
      <c r="O40" s="93"/>
      <c r="P40" s="93"/>
      <c r="Q40" s="93"/>
      <c r="R40" s="93"/>
      <c r="S40" s="202"/>
      <c r="T40" s="122"/>
      <c r="U40" s="143"/>
      <c r="V40" s="84"/>
      <c r="AA40" s="19"/>
      <c r="AB40" s="11"/>
      <c r="AC40" s="11"/>
      <c r="AD40" s="11"/>
      <c r="AE40" s="11"/>
      <c r="AF40" s="11"/>
      <c r="AG40" s="11"/>
      <c r="AH40" s="11"/>
      <c r="AI40" s="30"/>
      <c r="AJ40" s="11"/>
      <c r="AK40"/>
      <c r="AL40"/>
    </row>
    <row r="41" spans="1:38" ht="12.75">
      <c r="A41" s="78" t="s">
        <v>36</v>
      </c>
      <c r="B41" s="78" t="s">
        <v>37</v>
      </c>
      <c r="C41" s="34">
        <f t="shared" si="4"/>
        <v>0</v>
      </c>
      <c r="D41" s="26">
        <v>0</v>
      </c>
      <c r="E41" s="57">
        <v>0</v>
      </c>
      <c r="F41" s="26">
        <v>0</v>
      </c>
      <c r="G41" s="26">
        <v>0</v>
      </c>
      <c r="H41" s="23"/>
      <c r="I41" s="92" t="s">
        <v>39</v>
      </c>
      <c r="J41" s="106" t="s">
        <v>38</v>
      </c>
      <c r="K41" s="158"/>
      <c r="L41" s="93"/>
      <c r="M41" s="122"/>
      <c r="N41" s="158"/>
      <c r="O41" s="93"/>
      <c r="P41" s="93"/>
      <c r="Q41" s="93"/>
      <c r="R41" s="93"/>
      <c r="S41" s="202"/>
      <c r="T41" s="122"/>
      <c r="U41" s="143"/>
      <c r="V41" s="84"/>
      <c r="AA41" s="19"/>
      <c r="AB41" s="11"/>
      <c r="AC41" s="11"/>
      <c r="AD41" s="11"/>
      <c r="AE41" s="11"/>
      <c r="AF41" s="11"/>
      <c r="AG41" s="11"/>
      <c r="AH41" s="11"/>
      <c r="AI41" s="30"/>
      <c r="AJ41" s="11"/>
      <c r="AK41"/>
      <c r="AL41"/>
    </row>
    <row r="42" spans="1:38" ht="12.75">
      <c r="A42" s="8" t="s">
        <v>39</v>
      </c>
      <c r="B42" s="8" t="s">
        <v>38</v>
      </c>
      <c r="C42" s="16">
        <f t="shared" si="4"/>
        <v>0</v>
      </c>
      <c r="D42" s="26">
        <v>0</v>
      </c>
      <c r="E42" s="57">
        <v>0</v>
      </c>
      <c r="F42" s="26">
        <v>0</v>
      </c>
      <c r="G42" s="26">
        <v>0</v>
      </c>
      <c r="H42" s="23"/>
      <c r="I42" s="92" t="s">
        <v>68</v>
      </c>
      <c r="J42" s="106" t="s">
        <v>69</v>
      </c>
      <c r="K42" s="158"/>
      <c r="L42" s="93"/>
      <c r="M42" s="122"/>
      <c r="N42" s="158"/>
      <c r="O42" s="93"/>
      <c r="P42" s="93">
        <v>0</v>
      </c>
      <c r="Q42" s="93"/>
      <c r="R42" s="93"/>
      <c r="S42" s="202"/>
      <c r="T42" s="122"/>
      <c r="U42" s="143"/>
      <c r="V42" s="84"/>
      <c r="AA42" s="19"/>
      <c r="AB42" s="11"/>
      <c r="AC42" s="11"/>
      <c r="AD42" s="11"/>
      <c r="AE42" s="11"/>
      <c r="AF42" s="11"/>
      <c r="AG42" s="11"/>
      <c r="AH42" s="11"/>
      <c r="AI42" s="30"/>
      <c r="AJ42" s="11"/>
      <c r="AK42"/>
      <c r="AL42"/>
    </row>
    <row r="43" spans="1:38" ht="12.75">
      <c r="A43" s="8" t="s">
        <v>68</v>
      </c>
      <c r="B43" s="8" t="s">
        <v>69</v>
      </c>
      <c r="C43" s="16">
        <f t="shared" si="4"/>
        <v>0</v>
      </c>
      <c r="D43" s="26">
        <v>0</v>
      </c>
      <c r="E43" s="57">
        <v>0</v>
      </c>
      <c r="F43" s="26">
        <v>0</v>
      </c>
      <c r="G43" s="26">
        <v>0</v>
      </c>
      <c r="H43" s="23"/>
      <c r="I43" s="92" t="s">
        <v>40</v>
      </c>
      <c r="J43" s="106" t="s">
        <v>41</v>
      </c>
      <c r="K43" s="158"/>
      <c r="L43" s="93"/>
      <c r="M43" s="122"/>
      <c r="N43" s="158"/>
      <c r="O43" s="93"/>
      <c r="P43" s="93"/>
      <c r="Q43" s="93"/>
      <c r="R43" s="93"/>
      <c r="S43" s="202"/>
      <c r="T43" s="122"/>
      <c r="U43" s="143"/>
      <c r="V43" s="84"/>
      <c r="AA43" s="19"/>
      <c r="AB43" s="11"/>
      <c r="AC43" s="11"/>
      <c r="AD43" s="11"/>
      <c r="AE43" s="11"/>
      <c r="AF43" s="11"/>
      <c r="AG43" s="24"/>
      <c r="AH43" s="11"/>
      <c r="AI43" s="11"/>
      <c r="AJ43" s="11"/>
      <c r="AK43"/>
      <c r="AL43"/>
    </row>
    <row r="44" spans="1:38" ht="12.75">
      <c r="A44" s="8" t="s">
        <v>40</v>
      </c>
      <c r="B44" s="8" t="s">
        <v>41</v>
      </c>
      <c r="C44" s="16">
        <f t="shared" si="4"/>
        <v>0</v>
      </c>
      <c r="D44" s="26">
        <v>0</v>
      </c>
      <c r="E44" s="57">
        <v>0</v>
      </c>
      <c r="F44" s="26">
        <v>0</v>
      </c>
      <c r="G44" s="26">
        <v>0</v>
      </c>
      <c r="H44" s="23"/>
      <c r="I44" s="92" t="s">
        <v>42</v>
      </c>
      <c r="J44" s="106" t="s">
        <v>43</v>
      </c>
      <c r="K44" s="158"/>
      <c r="L44" s="93"/>
      <c r="M44" s="122"/>
      <c r="N44" s="158"/>
      <c r="O44" s="93"/>
      <c r="P44" s="93"/>
      <c r="Q44" s="93"/>
      <c r="R44" s="93"/>
      <c r="S44" s="202"/>
      <c r="T44" s="122"/>
      <c r="U44" s="121"/>
      <c r="V44" s="84"/>
      <c r="AA44" s="19"/>
      <c r="AB44" s="11"/>
      <c r="AC44" s="11"/>
      <c r="AD44" s="11"/>
      <c r="AE44" s="11"/>
      <c r="AF44" s="11"/>
      <c r="AI44" s="11"/>
      <c r="AK44"/>
      <c r="AL44"/>
    </row>
    <row r="45" spans="1:38" ht="12.75">
      <c r="A45" s="8" t="s">
        <v>42</v>
      </c>
      <c r="B45" s="8" t="s">
        <v>43</v>
      </c>
      <c r="C45" s="16">
        <f t="shared" si="4"/>
        <v>0</v>
      </c>
      <c r="D45" s="26">
        <v>0</v>
      </c>
      <c r="E45" s="57">
        <v>0</v>
      </c>
      <c r="F45" s="26">
        <v>0</v>
      </c>
      <c r="G45" s="26">
        <v>0</v>
      </c>
      <c r="H45" s="23"/>
      <c r="I45" s="92" t="s">
        <v>44</v>
      </c>
      <c r="J45" s="106" t="s">
        <v>45</v>
      </c>
      <c r="K45" s="158"/>
      <c r="L45" s="93"/>
      <c r="M45" s="122"/>
      <c r="N45" s="158"/>
      <c r="O45" s="93"/>
      <c r="P45" s="93"/>
      <c r="Q45" s="93"/>
      <c r="R45" s="93"/>
      <c r="S45" s="202"/>
      <c r="T45" s="122"/>
      <c r="U45" s="143"/>
      <c r="V45" s="88"/>
      <c r="AA45" s="19"/>
      <c r="AB45" s="11"/>
      <c r="AC45" s="11"/>
      <c r="AD45" s="11"/>
      <c r="AE45" s="11"/>
      <c r="AF45" s="11"/>
      <c r="AG45" s="24"/>
      <c r="AH45" s="11"/>
      <c r="AI45" s="11"/>
      <c r="AK45"/>
      <c r="AL45"/>
    </row>
    <row r="46" spans="1:38" ht="12.75">
      <c r="A46" s="8" t="s">
        <v>44</v>
      </c>
      <c r="B46" s="8" t="s">
        <v>45</v>
      </c>
      <c r="C46" s="16">
        <f t="shared" si="4"/>
        <v>0</v>
      </c>
      <c r="D46" s="26">
        <v>0</v>
      </c>
      <c r="E46" s="57">
        <v>0</v>
      </c>
      <c r="F46" s="26">
        <v>0</v>
      </c>
      <c r="G46" s="26">
        <v>0</v>
      </c>
      <c r="H46" s="23"/>
      <c r="I46" s="98" t="s">
        <v>86</v>
      </c>
      <c r="J46" s="112" t="s">
        <v>169</v>
      </c>
      <c r="K46" s="158"/>
      <c r="L46" s="93">
        <v>2000</v>
      </c>
      <c r="M46" s="122">
        <v>0</v>
      </c>
      <c r="N46" s="158">
        <v>10000</v>
      </c>
      <c r="O46" s="93"/>
      <c r="P46" s="93"/>
      <c r="Q46" s="93"/>
      <c r="R46" s="93"/>
      <c r="S46" s="202"/>
      <c r="T46" s="122"/>
      <c r="U46" s="143"/>
      <c r="V46" s="84"/>
      <c r="AA46" s="19"/>
      <c r="AB46" s="11"/>
      <c r="AC46" s="11"/>
      <c r="AD46" s="11"/>
      <c r="AE46" s="11"/>
      <c r="AF46" s="11"/>
      <c r="AG46" s="24"/>
      <c r="AH46" s="11"/>
      <c r="AI46" s="11"/>
      <c r="AK46"/>
      <c r="AL46"/>
    </row>
    <row r="47" spans="1:38" ht="12.75">
      <c r="A47" s="35" t="s">
        <v>86</v>
      </c>
      <c r="B47" s="35" t="s">
        <v>267</v>
      </c>
      <c r="C47" s="16">
        <f t="shared" si="4"/>
        <v>12000</v>
      </c>
      <c r="D47" s="26">
        <v>0</v>
      </c>
      <c r="E47" s="57">
        <v>0</v>
      </c>
      <c r="F47" s="26">
        <v>2000</v>
      </c>
      <c r="G47" s="26">
        <v>10000</v>
      </c>
      <c r="H47" s="23"/>
      <c r="I47" s="100" t="s">
        <v>88</v>
      </c>
      <c r="J47" s="115" t="s">
        <v>266</v>
      </c>
      <c r="K47" s="154"/>
      <c r="L47" s="94"/>
      <c r="M47" s="121"/>
      <c r="N47" s="154"/>
      <c r="O47" s="94"/>
      <c r="P47" s="94"/>
      <c r="Q47" s="94">
        <v>8000</v>
      </c>
      <c r="R47" s="94"/>
      <c r="S47" s="200"/>
      <c r="T47" s="121"/>
      <c r="U47" s="144">
        <f>K47+L47+M47+N47+O47+P47+Q47+R47+T47</f>
        <v>8000</v>
      </c>
      <c r="V47" s="88"/>
      <c r="AA47" s="19"/>
      <c r="AB47" s="11"/>
      <c r="AC47" s="11"/>
      <c r="AD47" s="11"/>
      <c r="AE47" s="11"/>
      <c r="AF47" s="11"/>
      <c r="AG47" s="24"/>
      <c r="AH47" s="11"/>
      <c r="AI47" s="11"/>
      <c r="AK47"/>
      <c r="AL47"/>
    </row>
    <row r="48" spans="1:38" ht="12.75">
      <c r="A48" s="35" t="s">
        <v>88</v>
      </c>
      <c r="B48" s="35" t="s">
        <v>263</v>
      </c>
      <c r="C48" s="16">
        <f t="shared" si="4"/>
        <v>8000</v>
      </c>
      <c r="D48" s="26">
        <v>0</v>
      </c>
      <c r="E48" s="57">
        <v>0</v>
      </c>
      <c r="F48" s="26">
        <v>0</v>
      </c>
      <c r="G48" s="26">
        <v>8000</v>
      </c>
      <c r="H48" s="23"/>
      <c r="I48" s="89" t="s">
        <v>170</v>
      </c>
      <c r="J48" s="111" t="s">
        <v>123</v>
      </c>
      <c r="K48" s="154">
        <f>K49+K50+K51+K52+K53+K54</f>
        <v>1000</v>
      </c>
      <c r="L48" s="94">
        <f>L49+L50+L51+L52+L53+L54</f>
        <v>0</v>
      </c>
      <c r="M48" s="121">
        <f aca="true" t="shared" si="6" ref="M48:T48">M49+M50+M51+M52+M53+M54</f>
        <v>0</v>
      </c>
      <c r="N48" s="154">
        <f t="shared" si="6"/>
        <v>0</v>
      </c>
      <c r="O48" s="94">
        <f t="shared" si="6"/>
        <v>0</v>
      </c>
      <c r="P48" s="94">
        <f t="shared" si="6"/>
        <v>0</v>
      </c>
      <c r="Q48" s="94">
        <f t="shared" si="6"/>
        <v>0</v>
      </c>
      <c r="R48" s="94">
        <f t="shared" si="6"/>
        <v>0</v>
      </c>
      <c r="S48" s="94">
        <f t="shared" si="6"/>
        <v>0</v>
      </c>
      <c r="T48" s="121">
        <f t="shared" si="6"/>
        <v>0</v>
      </c>
      <c r="U48" s="144">
        <f>K48+L48+M48+N48+O48+P48+Q48+R48+S48+T48</f>
        <v>1000</v>
      </c>
      <c r="V48" s="88"/>
      <c r="AA48" s="19"/>
      <c r="AB48" s="11"/>
      <c r="AC48" s="11"/>
      <c r="AD48" s="11"/>
      <c r="AE48" s="11"/>
      <c r="AF48" s="11"/>
      <c r="AG48" s="24"/>
      <c r="AH48" s="11"/>
      <c r="AI48" s="11"/>
      <c r="AK48"/>
      <c r="AL48"/>
    </row>
    <row r="49" spans="1:38" ht="12.75">
      <c r="A49" s="8" t="s">
        <v>80</v>
      </c>
      <c r="B49" s="8" t="s">
        <v>81</v>
      </c>
      <c r="C49" s="16">
        <f t="shared" si="4"/>
        <v>0</v>
      </c>
      <c r="D49" s="26">
        <v>0</v>
      </c>
      <c r="E49" s="57">
        <v>0</v>
      </c>
      <c r="F49" s="26">
        <v>0</v>
      </c>
      <c r="G49" s="26">
        <v>0</v>
      </c>
      <c r="H49" s="23"/>
      <c r="I49" s="92" t="s">
        <v>46</v>
      </c>
      <c r="J49" s="106" t="s">
        <v>47</v>
      </c>
      <c r="K49" s="158"/>
      <c r="L49" s="93"/>
      <c r="M49" s="122"/>
      <c r="N49" s="158"/>
      <c r="O49" s="93"/>
      <c r="P49" s="93"/>
      <c r="Q49" s="93"/>
      <c r="R49" s="93"/>
      <c r="S49" s="202"/>
      <c r="T49" s="122"/>
      <c r="U49" s="143"/>
      <c r="V49" s="84"/>
      <c r="AA49" s="19"/>
      <c r="AB49" s="11"/>
      <c r="AC49" s="11"/>
      <c r="AD49" s="11"/>
      <c r="AE49" s="11"/>
      <c r="AF49" s="11"/>
      <c r="AG49" s="24"/>
      <c r="AH49" s="11"/>
      <c r="AI49" s="11"/>
      <c r="AK49"/>
      <c r="AL49"/>
    </row>
    <row r="50" spans="1:38" ht="12.75">
      <c r="A50" s="8" t="s">
        <v>46</v>
      </c>
      <c r="B50" s="8" t="s">
        <v>47</v>
      </c>
      <c r="C50" s="16">
        <f t="shared" si="4"/>
        <v>0</v>
      </c>
      <c r="D50" s="26">
        <v>0</v>
      </c>
      <c r="E50" s="57">
        <v>0</v>
      </c>
      <c r="F50" s="26">
        <v>0</v>
      </c>
      <c r="G50" s="26">
        <v>0</v>
      </c>
      <c r="H50" s="23"/>
      <c r="I50" s="92" t="s">
        <v>80</v>
      </c>
      <c r="J50" s="106" t="s">
        <v>81</v>
      </c>
      <c r="K50" s="158"/>
      <c r="L50" s="93"/>
      <c r="M50" s="122"/>
      <c r="N50" s="158"/>
      <c r="O50" s="93"/>
      <c r="P50" s="93"/>
      <c r="Q50" s="93"/>
      <c r="R50" s="93"/>
      <c r="S50" s="202"/>
      <c r="T50" s="122"/>
      <c r="U50" s="143"/>
      <c r="V50" s="84"/>
      <c r="AK50"/>
      <c r="AL50"/>
    </row>
    <row r="51" spans="1:38" ht="12.75">
      <c r="A51" s="8" t="s">
        <v>48</v>
      </c>
      <c r="B51" s="8" t="s">
        <v>49</v>
      </c>
      <c r="C51" s="16">
        <f t="shared" si="4"/>
        <v>0</v>
      </c>
      <c r="D51" s="26">
        <v>0</v>
      </c>
      <c r="E51" s="57">
        <v>0</v>
      </c>
      <c r="F51" s="26">
        <v>0</v>
      </c>
      <c r="G51" s="26">
        <v>0</v>
      </c>
      <c r="H51" s="23"/>
      <c r="I51" s="92" t="s">
        <v>48</v>
      </c>
      <c r="J51" s="106" t="s">
        <v>49</v>
      </c>
      <c r="K51" s="158"/>
      <c r="L51" s="93"/>
      <c r="M51" s="122"/>
      <c r="N51" s="158"/>
      <c r="O51" s="93"/>
      <c r="P51" s="93"/>
      <c r="Q51" s="93"/>
      <c r="R51" s="93"/>
      <c r="S51" s="202"/>
      <c r="T51" s="122"/>
      <c r="U51" s="143"/>
      <c r="V51" s="84"/>
      <c r="AK51"/>
      <c r="AL51"/>
    </row>
    <row r="52" spans="1:38" ht="12.75">
      <c r="A52" s="8" t="s">
        <v>89</v>
      </c>
      <c r="B52" s="8" t="s">
        <v>90</v>
      </c>
      <c r="C52" s="16">
        <f t="shared" si="4"/>
        <v>0</v>
      </c>
      <c r="D52" s="26">
        <v>0</v>
      </c>
      <c r="E52" s="57">
        <v>0</v>
      </c>
      <c r="F52" s="26">
        <v>0</v>
      </c>
      <c r="G52" s="26">
        <v>0</v>
      </c>
      <c r="H52" s="23"/>
      <c r="I52" s="92" t="s">
        <v>89</v>
      </c>
      <c r="J52" s="106" t="s">
        <v>90</v>
      </c>
      <c r="K52" s="158"/>
      <c r="L52" s="93"/>
      <c r="M52" s="122"/>
      <c r="N52" s="158"/>
      <c r="O52" s="93"/>
      <c r="P52" s="93"/>
      <c r="Q52" s="93"/>
      <c r="R52" s="93"/>
      <c r="S52" s="202"/>
      <c r="T52" s="122"/>
      <c r="U52" s="143"/>
      <c r="V52" s="88"/>
      <c r="AK52"/>
      <c r="AL52"/>
    </row>
    <row r="53" spans="1:38" ht="12.75">
      <c r="A53" s="8" t="s">
        <v>50</v>
      </c>
      <c r="B53" s="8" t="s">
        <v>70</v>
      </c>
      <c r="C53" s="16">
        <f t="shared" si="4"/>
        <v>1000</v>
      </c>
      <c r="D53" s="26">
        <v>0</v>
      </c>
      <c r="E53" s="57">
        <v>0</v>
      </c>
      <c r="F53" s="26">
        <v>1000</v>
      </c>
      <c r="G53" s="26">
        <v>0</v>
      </c>
      <c r="H53" s="46"/>
      <c r="I53" s="92" t="s">
        <v>50</v>
      </c>
      <c r="J53" s="106" t="s">
        <v>171</v>
      </c>
      <c r="K53" s="158">
        <v>1000</v>
      </c>
      <c r="L53" s="93"/>
      <c r="M53" s="122"/>
      <c r="N53" s="158"/>
      <c r="O53" s="93"/>
      <c r="P53" s="93"/>
      <c r="Q53" s="93"/>
      <c r="R53" s="93"/>
      <c r="S53" s="202"/>
      <c r="T53" s="122"/>
      <c r="U53" s="143"/>
      <c r="V53" s="88"/>
      <c r="AK53"/>
      <c r="AL53"/>
    </row>
    <row r="54" spans="1:38" ht="33">
      <c r="A54" s="8" t="s">
        <v>76</v>
      </c>
      <c r="B54" s="8" t="s">
        <v>77</v>
      </c>
      <c r="C54" s="18">
        <f>C55+C56</f>
        <v>0</v>
      </c>
      <c r="D54" s="45">
        <f>D55+D56</f>
        <v>0</v>
      </c>
      <c r="E54" s="45">
        <f>E55+E56</f>
        <v>0</v>
      </c>
      <c r="F54" s="45">
        <f>F55+F56</f>
        <v>0</v>
      </c>
      <c r="G54" s="45">
        <f>G55+G56</f>
        <v>0</v>
      </c>
      <c r="H54" s="23"/>
      <c r="I54" s="101" t="s">
        <v>172</v>
      </c>
      <c r="J54" s="106" t="s">
        <v>173</v>
      </c>
      <c r="K54" s="158"/>
      <c r="L54" s="93"/>
      <c r="M54" s="122"/>
      <c r="N54" s="158"/>
      <c r="O54" s="93"/>
      <c r="P54" s="93"/>
      <c r="Q54" s="93"/>
      <c r="R54" s="102"/>
      <c r="S54" s="203"/>
      <c r="T54" s="122"/>
      <c r="U54" s="143"/>
      <c r="V54" s="88"/>
      <c r="AK54"/>
      <c r="AL54"/>
    </row>
    <row r="55" spans="1:38" ht="12.75">
      <c r="A55" s="8" t="s">
        <v>62</v>
      </c>
      <c r="B55" s="8" t="s">
        <v>63</v>
      </c>
      <c r="C55" s="7">
        <f>D55+E55+F55+G55</f>
        <v>0</v>
      </c>
      <c r="D55" s="26">
        <v>0</v>
      </c>
      <c r="E55" s="26">
        <v>0</v>
      </c>
      <c r="F55" s="26">
        <v>0</v>
      </c>
      <c r="G55" s="26">
        <v>0</v>
      </c>
      <c r="H55" s="23"/>
      <c r="I55" s="89" t="s">
        <v>76</v>
      </c>
      <c r="J55" s="111" t="s">
        <v>77</v>
      </c>
      <c r="K55" s="154">
        <f>K56+K57</f>
        <v>0</v>
      </c>
      <c r="L55" s="94">
        <f aca="true" t="shared" si="7" ref="L55:T55">L56+L57</f>
        <v>0</v>
      </c>
      <c r="M55" s="121">
        <f t="shared" si="7"/>
        <v>0</v>
      </c>
      <c r="N55" s="154">
        <f t="shared" si="7"/>
        <v>0</v>
      </c>
      <c r="O55" s="94">
        <f t="shared" si="7"/>
        <v>0</v>
      </c>
      <c r="P55" s="94">
        <f t="shared" si="7"/>
        <v>0</v>
      </c>
      <c r="Q55" s="94">
        <f t="shared" si="7"/>
        <v>0</v>
      </c>
      <c r="R55" s="94">
        <f t="shared" si="7"/>
        <v>0</v>
      </c>
      <c r="S55" s="94">
        <f t="shared" si="7"/>
        <v>0</v>
      </c>
      <c r="T55" s="121">
        <f t="shared" si="7"/>
        <v>0</v>
      </c>
      <c r="U55" s="144">
        <f>K55+L55+M55+N55+O55+P55+Q55+R55+S55+T55</f>
        <v>0</v>
      </c>
      <c r="V55" s="84"/>
      <c r="AK55"/>
      <c r="AL55"/>
    </row>
    <row r="56" spans="1:38" ht="12.75">
      <c r="A56" s="8" t="s">
        <v>66</v>
      </c>
      <c r="B56" s="8" t="s">
        <v>67</v>
      </c>
      <c r="C56" s="7">
        <f>D56+E56+F56+G56</f>
        <v>0</v>
      </c>
      <c r="D56" s="26">
        <v>0</v>
      </c>
      <c r="E56" s="26">
        <v>0</v>
      </c>
      <c r="F56" s="26">
        <v>0</v>
      </c>
      <c r="G56" s="26">
        <v>0</v>
      </c>
      <c r="H56" s="23"/>
      <c r="I56" s="92" t="s">
        <v>62</v>
      </c>
      <c r="J56" s="106" t="s">
        <v>63</v>
      </c>
      <c r="K56" s="158"/>
      <c r="L56" s="93"/>
      <c r="M56" s="122"/>
      <c r="N56" s="158"/>
      <c r="O56" s="93"/>
      <c r="P56" s="93"/>
      <c r="Q56" s="93"/>
      <c r="R56" s="93"/>
      <c r="S56" s="202"/>
      <c r="T56" s="122"/>
      <c r="U56" s="143"/>
      <c r="V56" s="84"/>
      <c r="AJ56"/>
      <c r="AK56"/>
      <c r="AL56"/>
    </row>
    <row r="57" spans="1:38" ht="12.75">
      <c r="A57" s="10"/>
      <c r="B57" s="10"/>
      <c r="C57" s="11"/>
      <c r="D57" s="23"/>
      <c r="E57" s="23"/>
      <c r="F57" s="23"/>
      <c r="G57" s="23"/>
      <c r="H57" s="42"/>
      <c r="I57" s="92" t="s">
        <v>66</v>
      </c>
      <c r="J57" s="106" t="s">
        <v>67</v>
      </c>
      <c r="K57" s="158"/>
      <c r="L57" s="93"/>
      <c r="M57" s="122"/>
      <c r="N57" s="158"/>
      <c r="O57" s="93"/>
      <c r="P57" s="93"/>
      <c r="Q57" s="93"/>
      <c r="R57" s="93"/>
      <c r="S57" s="202"/>
      <c r="T57" s="122"/>
      <c r="U57" s="143"/>
      <c r="V57" s="139" t="s">
        <v>174</v>
      </c>
      <c r="AJ57"/>
      <c r="AK57"/>
      <c r="AL57"/>
    </row>
    <row r="58" spans="5:38" ht="12.75">
      <c r="E58" s="42"/>
      <c r="H58" s="28"/>
      <c r="I58" s="92" t="s">
        <v>53</v>
      </c>
      <c r="J58" s="106" t="s">
        <v>123</v>
      </c>
      <c r="K58" s="154">
        <f>K59+K60</f>
        <v>0</v>
      </c>
      <c r="L58" s="94">
        <f aca="true" t="shared" si="8" ref="L58:T58">L59+L60+L61</f>
        <v>0</v>
      </c>
      <c r="M58" s="94">
        <f t="shared" si="8"/>
        <v>0</v>
      </c>
      <c r="N58" s="94">
        <f t="shared" si="8"/>
        <v>10000</v>
      </c>
      <c r="O58" s="94">
        <f t="shared" si="8"/>
        <v>0</v>
      </c>
      <c r="P58" s="94">
        <f t="shared" si="8"/>
        <v>0</v>
      </c>
      <c r="Q58" s="94">
        <f t="shared" si="8"/>
        <v>0</v>
      </c>
      <c r="R58" s="94">
        <f t="shared" si="8"/>
        <v>0</v>
      </c>
      <c r="S58" s="94">
        <f t="shared" si="8"/>
        <v>0</v>
      </c>
      <c r="T58" s="94">
        <f t="shared" si="8"/>
        <v>25000</v>
      </c>
      <c r="U58" s="144">
        <f>K58+L58+M58+N58+O58+P58+Q58+R58+S58+T58</f>
        <v>35000</v>
      </c>
      <c r="V58" s="126">
        <f>U58</f>
        <v>35000</v>
      </c>
      <c r="AJ58"/>
      <c r="AK58"/>
      <c r="AL58"/>
    </row>
    <row r="59" spans="1:38" ht="12.75">
      <c r="A59" s="6" t="s">
        <v>52</v>
      </c>
      <c r="B59" s="6" t="s">
        <v>60</v>
      </c>
      <c r="C59" s="13">
        <f>C60</f>
        <v>35000</v>
      </c>
      <c r="D59" s="43">
        <f>D60</f>
        <v>0</v>
      </c>
      <c r="E59" s="43">
        <f>E60</f>
        <v>0</v>
      </c>
      <c r="F59" s="43">
        <f>F60</f>
        <v>0</v>
      </c>
      <c r="G59" s="43">
        <f>G60</f>
        <v>35000</v>
      </c>
      <c r="H59" s="23"/>
      <c r="I59" s="92" t="s">
        <v>175</v>
      </c>
      <c r="J59" s="106" t="s">
        <v>176</v>
      </c>
      <c r="K59" s="158"/>
      <c r="L59" s="93"/>
      <c r="M59" s="122"/>
      <c r="N59" s="158">
        <v>10000</v>
      </c>
      <c r="O59" s="93"/>
      <c r="P59" s="93"/>
      <c r="Q59" s="93"/>
      <c r="R59" s="93"/>
      <c r="S59" s="204"/>
      <c r="U59" s="146"/>
      <c r="V59" s="84"/>
      <c r="AJ59"/>
      <c r="AK59"/>
      <c r="AL59"/>
    </row>
    <row r="60" spans="1:38" ht="12.75">
      <c r="A60" s="8" t="s">
        <v>53</v>
      </c>
      <c r="B60" s="8" t="s">
        <v>82</v>
      </c>
      <c r="C60" s="16">
        <f>C61+C62+C64+C65+C66</f>
        <v>35000</v>
      </c>
      <c r="D60" s="34">
        <f>D61+D62+D64+D65+D66</f>
        <v>0</v>
      </c>
      <c r="E60" s="34">
        <f>E61+E62+E64+E65+E66</f>
        <v>0</v>
      </c>
      <c r="F60" s="34">
        <f>F61+F62+F64+F65+F66</f>
        <v>0</v>
      </c>
      <c r="G60" s="34">
        <f>G61+G62+G64+G65+G66</f>
        <v>35000</v>
      </c>
      <c r="H60" s="23"/>
      <c r="I60" s="92" t="s">
        <v>57</v>
      </c>
      <c r="J60" s="106" t="s">
        <v>177</v>
      </c>
      <c r="K60" s="158"/>
      <c r="L60" s="103"/>
      <c r="M60" s="123"/>
      <c r="N60" s="159"/>
      <c r="O60" s="103"/>
      <c r="P60" s="103"/>
      <c r="Q60" s="103"/>
      <c r="R60" s="103"/>
      <c r="S60" s="205"/>
      <c r="T60" s="123">
        <v>5000</v>
      </c>
      <c r="U60" s="147"/>
      <c r="V60" s="88"/>
      <c r="AJ60"/>
      <c r="AK60"/>
      <c r="AL60"/>
    </row>
    <row r="61" spans="1:38" ht="12.75">
      <c r="A61" s="8" t="s">
        <v>54</v>
      </c>
      <c r="B61" s="8" t="s">
        <v>55</v>
      </c>
      <c r="C61" s="16">
        <f>D61+E61+F61+G61</f>
        <v>10000</v>
      </c>
      <c r="D61" s="26">
        <v>0</v>
      </c>
      <c r="E61" s="26">
        <v>0</v>
      </c>
      <c r="F61" s="26">
        <v>0</v>
      </c>
      <c r="G61" s="26">
        <v>10000</v>
      </c>
      <c r="H61" s="23"/>
      <c r="I61" s="22" t="s">
        <v>92</v>
      </c>
      <c r="J61" s="22" t="s">
        <v>93</v>
      </c>
      <c r="K61" s="158"/>
      <c r="L61" s="93">
        <v>0</v>
      </c>
      <c r="M61" s="122"/>
      <c r="N61" s="158"/>
      <c r="O61" s="93"/>
      <c r="P61" s="93"/>
      <c r="Q61" s="93"/>
      <c r="R61" s="93"/>
      <c r="S61" s="202"/>
      <c r="T61" s="122">
        <v>20000</v>
      </c>
      <c r="U61" s="146"/>
      <c r="V61" s="88"/>
      <c r="AA61" s="19"/>
      <c r="AB61" s="11"/>
      <c r="AC61" s="11"/>
      <c r="AD61" s="11"/>
      <c r="AE61" s="11"/>
      <c r="AF61" s="11"/>
      <c r="AG61" s="11"/>
      <c r="AH61" s="11"/>
      <c r="AI61" s="11"/>
      <c r="AJ61"/>
      <c r="AK61"/>
      <c r="AL61"/>
    </row>
    <row r="62" spans="1:38" ht="12.75">
      <c r="A62" s="8" t="s">
        <v>58</v>
      </c>
      <c r="B62" s="8" t="s">
        <v>56</v>
      </c>
      <c r="C62" s="16">
        <f>D62+E62+F62+G62</f>
        <v>0</v>
      </c>
      <c r="D62" s="26">
        <v>0</v>
      </c>
      <c r="E62" s="26">
        <v>0</v>
      </c>
      <c r="F62" s="26">
        <v>0</v>
      </c>
      <c r="G62" s="26">
        <v>0</v>
      </c>
      <c r="H62" s="23"/>
      <c r="I62" s="92"/>
      <c r="J62" s="106"/>
      <c r="K62" s="154">
        <f>K8+K10+K16+K17+K38+K47+K48+K55+K58</f>
        <v>2000</v>
      </c>
      <c r="L62" s="94">
        <f>L8+L10+L16+L17+L38+L47+L48+L55+L58</f>
        <v>3000</v>
      </c>
      <c r="M62" s="121">
        <f>M8+M10+M16+M17+M38+M47+M48+M55+M58</f>
        <v>0</v>
      </c>
      <c r="N62" s="154">
        <f>N8+N10+N15+N16+N17+N38+N47+N48+N55+N58</f>
        <v>50000</v>
      </c>
      <c r="O62" s="104">
        <f aca="true" t="shared" si="9" ref="O62:T62">O8+O10++O15+O16+O17+O38+O47+O48+O55+O58</f>
        <v>60000</v>
      </c>
      <c r="P62" s="104">
        <f t="shared" si="9"/>
        <v>65500</v>
      </c>
      <c r="Q62" s="104">
        <f t="shared" si="9"/>
        <v>8000</v>
      </c>
      <c r="R62" s="104">
        <f t="shared" si="9"/>
        <v>5000</v>
      </c>
      <c r="S62" s="104">
        <f t="shared" si="9"/>
        <v>0</v>
      </c>
      <c r="T62" s="104">
        <f t="shared" si="9"/>
        <v>35540</v>
      </c>
      <c r="U62" s="148"/>
      <c r="V62" s="88"/>
      <c r="AA62" s="19"/>
      <c r="AB62" s="11"/>
      <c r="AC62" s="11"/>
      <c r="AD62" s="11"/>
      <c r="AE62" s="11"/>
      <c r="AF62" s="11"/>
      <c r="AG62" s="11"/>
      <c r="AH62" s="11"/>
      <c r="AI62" s="11"/>
      <c r="AJ62"/>
      <c r="AK62"/>
      <c r="AL62"/>
    </row>
    <row r="63" spans="1:38" ht="12.75">
      <c r="A63" s="22" t="s">
        <v>302</v>
      </c>
      <c r="B63" s="243" t="s">
        <v>303</v>
      </c>
      <c r="C63" s="16"/>
      <c r="D63" s="47"/>
      <c r="E63" s="47"/>
      <c r="F63" s="47"/>
      <c r="G63" s="26"/>
      <c r="H63" s="23"/>
      <c r="I63" s="92"/>
      <c r="J63" s="106"/>
      <c r="K63" s="246"/>
      <c r="L63" s="247"/>
      <c r="M63" s="248"/>
      <c r="N63" s="246"/>
      <c r="O63" s="249"/>
      <c r="P63" s="249"/>
      <c r="Q63" s="249"/>
      <c r="R63" s="249"/>
      <c r="S63" s="250"/>
      <c r="T63" s="250"/>
      <c r="U63" s="251"/>
      <c r="V63" s="88"/>
      <c r="AA63" s="19"/>
      <c r="AB63" s="11"/>
      <c r="AC63" s="11"/>
      <c r="AD63" s="11"/>
      <c r="AE63" s="11"/>
      <c r="AF63" s="11"/>
      <c r="AG63" s="11"/>
      <c r="AH63" s="11"/>
      <c r="AI63" s="11"/>
      <c r="AJ63"/>
      <c r="AK63"/>
      <c r="AL63"/>
    </row>
    <row r="64" spans="1:38" ht="13.5" thickBot="1">
      <c r="A64" s="22" t="s">
        <v>92</v>
      </c>
      <c r="B64" s="22" t="s">
        <v>93</v>
      </c>
      <c r="C64" s="16">
        <f>D64+E64+F64+G64</f>
        <v>20000</v>
      </c>
      <c r="D64" s="47">
        <v>0</v>
      </c>
      <c r="E64" s="47">
        <v>0</v>
      </c>
      <c r="F64" s="47">
        <v>0</v>
      </c>
      <c r="G64" s="26">
        <v>20000</v>
      </c>
      <c r="H64" s="23"/>
      <c r="I64" s="92"/>
      <c r="J64" s="106"/>
      <c r="K64" s="160"/>
      <c r="L64" s="124"/>
      <c r="M64" s="125"/>
      <c r="N64" s="160"/>
      <c r="O64" s="124"/>
      <c r="P64" s="124"/>
      <c r="Q64" s="124"/>
      <c r="R64" s="124"/>
      <c r="S64" s="206"/>
      <c r="T64" s="125"/>
      <c r="U64" s="146"/>
      <c r="V64" s="84"/>
      <c r="AA64" s="19"/>
      <c r="AB64" s="11"/>
      <c r="AC64" s="11"/>
      <c r="AD64" s="11"/>
      <c r="AE64" s="11"/>
      <c r="AF64" s="11"/>
      <c r="AG64" s="11"/>
      <c r="AH64" s="11"/>
      <c r="AI64" s="11"/>
      <c r="AJ64"/>
      <c r="AK64"/>
      <c r="AL64"/>
    </row>
    <row r="65" spans="1:38" ht="15.75" thickBot="1">
      <c r="A65" s="22" t="s">
        <v>57</v>
      </c>
      <c r="B65" s="22" t="s">
        <v>59</v>
      </c>
      <c r="C65" s="16">
        <f>D65+E65+F65+G65</f>
        <v>5000</v>
      </c>
      <c r="D65" s="47">
        <v>0</v>
      </c>
      <c r="E65" s="47">
        <v>0</v>
      </c>
      <c r="F65" s="47">
        <v>0</v>
      </c>
      <c r="G65" s="26">
        <v>5000</v>
      </c>
      <c r="H65" s="23"/>
      <c r="I65" s="105"/>
      <c r="J65" s="106"/>
      <c r="K65" s="259">
        <f>K62+L62+M62</f>
        <v>5000</v>
      </c>
      <c r="L65" s="260"/>
      <c r="M65" s="261"/>
      <c r="N65" s="107">
        <f>N62</f>
        <v>50000</v>
      </c>
      <c r="O65" s="108">
        <f>O62</f>
        <v>60000</v>
      </c>
      <c r="P65" s="163">
        <f>P62</f>
        <v>65500</v>
      </c>
      <c r="Q65" s="262">
        <f>Q62+R62</f>
        <v>13000</v>
      </c>
      <c r="R65" s="263"/>
      <c r="S65" s="207">
        <f>S62</f>
        <v>0</v>
      </c>
      <c r="T65" s="109">
        <f>T62</f>
        <v>35540</v>
      </c>
      <c r="U65" s="149">
        <f>K65+N65+O65+P65+Q65+S65+T65</f>
        <v>229040</v>
      </c>
      <c r="V65" s="116">
        <f>V8+V58</f>
        <v>229040</v>
      </c>
      <c r="AA65" s="19"/>
      <c r="AB65" s="11"/>
      <c r="AC65" s="11"/>
      <c r="AD65" s="11"/>
      <c r="AE65" s="11"/>
      <c r="AF65" s="11"/>
      <c r="AG65" s="11"/>
      <c r="AH65" s="11"/>
      <c r="AI65" s="11"/>
      <c r="AJ65"/>
      <c r="AK65"/>
      <c r="AL65"/>
    </row>
    <row r="66" spans="1:38" ht="12.75">
      <c r="A66" s="8" t="s">
        <v>74</v>
      </c>
      <c r="B66" s="8" t="s">
        <v>75</v>
      </c>
      <c r="C66" s="16">
        <f>D66+E66+F66+G66</f>
        <v>0</v>
      </c>
      <c r="D66" s="26">
        <v>0</v>
      </c>
      <c r="E66" s="26">
        <v>0</v>
      </c>
      <c r="F66" s="26">
        <v>0</v>
      </c>
      <c r="G66" s="26">
        <v>0</v>
      </c>
      <c r="H66" s="42"/>
      <c r="I66" s="42"/>
      <c r="J66" s="42"/>
      <c r="K66" s="23"/>
      <c r="L66" s="23"/>
      <c r="N66" s="23"/>
      <c r="P66" s="129"/>
      <c r="Q66" s="129"/>
      <c r="R66" s="129"/>
      <c r="S66" s="129"/>
      <c r="AJ66"/>
      <c r="AK66"/>
      <c r="AL66"/>
    </row>
    <row r="67" spans="5:38" ht="15.75">
      <c r="E67" s="42"/>
      <c r="H67" s="42"/>
      <c r="I67" s="129"/>
      <c r="J67" s="130"/>
      <c r="K67" s="161" t="s">
        <v>179</v>
      </c>
      <c r="L67" s="161">
        <f>K65</f>
        <v>5000</v>
      </c>
      <c r="M67" s="162"/>
      <c r="N67" s="162"/>
      <c r="O67" s="162"/>
      <c r="P67" s="52" t="s">
        <v>180</v>
      </c>
      <c r="Q67" s="52">
        <f>N65+O65+P65+Q65+S65+T65</f>
        <v>224040</v>
      </c>
      <c r="R67" s="40"/>
      <c r="S67" s="40"/>
      <c r="T67" s="23"/>
      <c r="U67" s="23"/>
      <c r="V67" s="11">
        <f>L67+Q67</f>
        <v>229040</v>
      </c>
      <c r="W67" s="131" t="s">
        <v>181</v>
      </c>
      <c r="AJ67"/>
      <c r="AK67"/>
      <c r="AL67"/>
    </row>
    <row r="68" spans="1:38" ht="12.75">
      <c r="A68" s="10"/>
      <c r="B68" s="10"/>
      <c r="C68" s="11"/>
      <c r="D68" s="23"/>
      <c r="E68" s="23"/>
      <c r="F68" s="23"/>
      <c r="H68" s="23"/>
      <c r="I68" s="23"/>
      <c r="J68" s="23"/>
      <c r="K68" s="23"/>
      <c r="L68" s="23"/>
      <c r="AJ68"/>
      <c r="AK68"/>
      <c r="AL68"/>
    </row>
    <row r="69" spans="1:38" ht="12.75">
      <c r="A69" s="10"/>
      <c r="B69" s="10"/>
      <c r="C69" s="11"/>
      <c r="D69" s="23"/>
      <c r="E69" s="23"/>
      <c r="F69" s="23"/>
      <c r="G69" s="23"/>
      <c r="H69" s="23"/>
      <c r="I69" s="23"/>
      <c r="J69" s="23"/>
      <c r="K69" s="23"/>
      <c r="L69" s="23"/>
      <c r="AJ69"/>
      <c r="AK69"/>
      <c r="AL69"/>
    </row>
    <row r="70" spans="1:38" ht="12.75">
      <c r="A70" s="10"/>
      <c r="B70" s="10"/>
      <c r="C70" s="11"/>
      <c r="D70" s="23"/>
      <c r="E70" s="23"/>
      <c r="F70" s="23"/>
      <c r="G70" s="23"/>
      <c r="H70" s="23"/>
      <c r="I70" s="23"/>
      <c r="J70" s="23"/>
      <c r="K70" s="23"/>
      <c r="L70" s="23"/>
      <c r="AJ70"/>
      <c r="AK70"/>
      <c r="AL70"/>
    </row>
    <row r="71" spans="2:38" ht="12.75">
      <c r="B71" s="10"/>
      <c r="C71" s="11"/>
      <c r="D71" s="23"/>
      <c r="E71" s="23"/>
      <c r="F71" s="23"/>
      <c r="G71" s="23"/>
      <c r="H71" s="42"/>
      <c r="I71" s="42"/>
      <c r="J71" s="42"/>
      <c r="K71" s="23"/>
      <c r="L71" s="23"/>
      <c r="AJ71"/>
      <c r="AK71"/>
      <c r="AL71"/>
    </row>
    <row r="72" spans="3:38" ht="12.75">
      <c r="C72" s="11"/>
      <c r="E72" s="31"/>
      <c r="F72" s="31" t="s">
        <v>270</v>
      </c>
      <c r="H72" s="42"/>
      <c r="I72" s="42"/>
      <c r="J72" s="42"/>
      <c r="K72" s="23"/>
      <c r="L72" s="23"/>
      <c r="AJ72"/>
      <c r="AK72"/>
      <c r="AL72"/>
    </row>
    <row r="73" spans="1:38" ht="12.75">
      <c r="A73" s="10"/>
      <c r="B73" s="10"/>
      <c r="C73" s="11"/>
      <c r="D73" s="23"/>
      <c r="E73" s="31"/>
      <c r="F73" s="211" t="s">
        <v>271</v>
      </c>
      <c r="G73" s="23"/>
      <c r="H73" s="42"/>
      <c r="I73" s="42"/>
      <c r="J73" s="48"/>
      <c r="K73" s="49"/>
      <c r="L73" s="49"/>
      <c r="M73" s="48"/>
      <c r="N73" s="48"/>
      <c r="O73" s="48"/>
      <c r="P73" s="48"/>
      <c r="Q73" s="48"/>
      <c r="R73" s="48"/>
      <c r="S73" s="48"/>
      <c r="T73" s="48"/>
      <c r="U73" s="48"/>
      <c r="V73"/>
      <c r="W73"/>
      <c r="AB73"/>
      <c r="AC73"/>
      <c r="AD73"/>
      <c r="AE73"/>
      <c r="AF73"/>
      <c r="AG73"/>
      <c r="AH73"/>
      <c r="AI73"/>
      <c r="AJ73"/>
      <c r="AK73"/>
      <c r="AL73"/>
    </row>
    <row r="74" spans="1:38" ht="12.75">
      <c r="A74" s="19"/>
      <c r="B74" s="19"/>
      <c r="C74" s="11"/>
      <c r="D74" s="23"/>
      <c r="E74" s="31"/>
      <c r="F74" s="31"/>
      <c r="G74" s="23"/>
      <c r="H74" s="42"/>
      <c r="I74" s="42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/>
      <c r="W74"/>
      <c r="AB74"/>
      <c r="AC74"/>
      <c r="AD74"/>
      <c r="AE74"/>
      <c r="AF74"/>
      <c r="AG74"/>
      <c r="AH74"/>
      <c r="AI74"/>
      <c r="AJ74"/>
      <c r="AK74"/>
      <c r="AL74"/>
    </row>
    <row r="75" spans="1:38" ht="15">
      <c r="A75" s="19"/>
      <c r="B75" s="19"/>
      <c r="C75" s="11"/>
      <c r="D75" s="23"/>
      <c r="E75" s="51"/>
      <c r="F75" s="212"/>
      <c r="G75" s="212"/>
      <c r="H75" s="42"/>
      <c r="I75" s="42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/>
      <c r="W75"/>
      <c r="AB75"/>
      <c r="AC75"/>
      <c r="AD75"/>
      <c r="AE75"/>
      <c r="AF75"/>
      <c r="AG75"/>
      <c r="AH75"/>
      <c r="AI75"/>
      <c r="AJ75"/>
      <c r="AK75"/>
      <c r="AL75"/>
    </row>
    <row r="76" spans="1:10" ht="15">
      <c r="A76" s="10"/>
      <c r="B76" s="10"/>
      <c r="C76" s="11"/>
      <c r="D76" s="23"/>
      <c r="E76" s="51"/>
      <c r="F76" s="23"/>
      <c r="G76" s="23"/>
      <c r="H76" s="23"/>
      <c r="I76" s="42"/>
      <c r="J76" s="42"/>
    </row>
    <row r="77" spans="1:10" ht="12.75">
      <c r="A77" s="10"/>
      <c r="B77" s="10"/>
      <c r="C77" s="11"/>
      <c r="D77" s="23"/>
      <c r="E77" s="23"/>
      <c r="F77" s="23"/>
      <c r="G77" s="23"/>
      <c r="H77" s="42"/>
      <c r="I77" s="42"/>
      <c r="J77" s="42"/>
    </row>
    <row r="78" spans="1:10" ht="12.75">
      <c r="A78" s="10"/>
      <c r="B78" s="10"/>
      <c r="C78" s="11"/>
      <c r="D78" s="23"/>
      <c r="E78" s="23"/>
      <c r="F78" s="23"/>
      <c r="G78" s="23"/>
      <c r="H78" s="42"/>
      <c r="I78" s="42"/>
      <c r="J78" s="42"/>
    </row>
    <row r="79" spans="1:10" ht="12.75">
      <c r="A79" s="10"/>
      <c r="B79" s="10"/>
      <c r="C79" s="11"/>
      <c r="D79" s="23"/>
      <c r="E79" s="23"/>
      <c r="F79" s="23"/>
      <c r="G79" s="23"/>
      <c r="H79" s="42"/>
      <c r="I79" s="42"/>
      <c r="J79" s="42"/>
    </row>
    <row r="80" spans="4:10" ht="12.75">
      <c r="D80" s="23"/>
      <c r="E80" s="23"/>
      <c r="F80" s="23"/>
      <c r="H80" s="42"/>
      <c r="I80" s="42"/>
      <c r="J80" s="42"/>
    </row>
    <row r="81" spans="4:10" ht="12.75">
      <c r="D81" s="23"/>
      <c r="E81" s="23"/>
      <c r="F81" s="23"/>
      <c r="H81" s="42"/>
      <c r="I81" s="42"/>
      <c r="J81" s="42"/>
    </row>
    <row r="82" spans="4:10" ht="15.75">
      <c r="D82" s="50"/>
      <c r="E82" s="27"/>
      <c r="F82" s="27"/>
      <c r="H82" s="42"/>
      <c r="I82" s="42"/>
      <c r="J82" s="42"/>
    </row>
    <row r="83" spans="4:10" ht="12.75">
      <c r="D83" s="28"/>
      <c r="E83" s="28"/>
      <c r="F83" s="28"/>
      <c r="H83" s="42"/>
      <c r="I83" s="42"/>
      <c r="J83" s="42"/>
    </row>
    <row r="84" spans="4:10" ht="12.75">
      <c r="D84" s="38"/>
      <c r="E84" s="40"/>
      <c r="F84" s="28"/>
      <c r="H84" s="42"/>
      <c r="I84" s="42"/>
      <c r="J84" s="42"/>
    </row>
    <row r="85" spans="4:10" ht="12.75">
      <c r="D85" s="38"/>
      <c r="E85" s="40"/>
      <c r="F85" s="28"/>
      <c r="H85" s="42"/>
      <c r="I85" s="42"/>
      <c r="J85" s="42"/>
    </row>
    <row r="86" spans="1:38" s="3" customFormat="1" ht="12.75">
      <c r="A86" s="1"/>
      <c r="B86" s="1"/>
      <c r="D86" s="38"/>
      <c r="E86" s="40"/>
      <c r="F86" s="28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X86"/>
      <c r="Y86"/>
      <c r="Z86"/>
      <c r="AA86"/>
      <c r="AL86" s="17"/>
    </row>
    <row r="87" spans="1:38" s="3" customFormat="1" ht="12.75">
      <c r="A87" s="1"/>
      <c r="B87" s="1"/>
      <c r="D87" s="38"/>
      <c r="E87" s="40"/>
      <c r="F87" s="28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X87"/>
      <c r="Y87"/>
      <c r="Z87"/>
      <c r="AA87"/>
      <c r="AL87" s="17"/>
    </row>
    <row r="88" spans="1:38" s="3" customFormat="1" ht="12.75">
      <c r="A88" s="1"/>
      <c r="B88" s="1"/>
      <c r="D88" s="38"/>
      <c r="E88" s="40"/>
      <c r="F88" s="28"/>
      <c r="G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X88"/>
      <c r="Y88"/>
      <c r="Z88"/>
      <c r="AA88"/>
      <c r="AL88" s="17"/>
    </row>
    <row r="89" spans="1:38" s="3" customFormat="1" ht="12.75">
      <c r="A89" s="1"/>
      <c r="B89" s="1"/>
      <c r="D89" s="38"/>
      <c r="E89" s="40"/>
      <c r="F89" s="28"/>
      <c r="G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X89"/>
      <c r="Y89"/>
      <c r="Z89"/>
      <c r="AA89"/>
      <c r="AL89" s="17"/>
    </row>
    <row r="90" spans="1:38" s="3" customFormat="1" ht="12.75">
      <c r="A90" s="1"/>
      <c r="B90" s="1"/>
      <c r="D90" s="38"/>
      <c r="E90" s="40"/>
      <c r="F90" s="28"/>
      <c r="G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X90"/>
      <c r="Y90"/>
      <c r="Z90"/>
      <c r="AA90"/>
      <c r="AL90" s="17"/>
    </row>
    <row r="91" spans="1:38" s="3" customFormat="1" ht="12.75">
      <c r="A91" s="1"/>
      <c r="B91" s="1"/>
      <c r="D91" s="23"/>
      <c r="E91" s="23"/>
      <c r="F91" s="23"/>
      <c r="G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X91"/>
      <c r="Y91"/>
      <c r="Z91"/>
      <c r="AA91"/>
      <c r="AL91" s="17"/>
    </row>
    <row r="92" spans="4:6" ht="12.75">
      <c r="D92" s="23"/>
      <c r="E92" s="23"/>
      <c r="F92" s="23"/>
    </row>
    <row r="93" spans="4:6" ht="12.75">
      <c r="D93" s="23"/>
      <c r="E93" s="23"/>
      <c r="F93" s="23"/>
    </row>
    <row r="94" spans="4:6" ht="15.75">
      <c r="D94" s="50"/>
      <c r="E94" s="27"/>
      <c r="F94" s="23"/>
    </row>
    <row r="95" spans="4:6" ht="12.75">
      <c r="D95" s="28"/>
      <c r="E95" s="28"/>
      <c r="F95" s="23"/>
    </row>
    <row r="96" spans="4:6" ht="12.75">
      <c r="D96" s="38"/>
      <c r="E96" s="40"/>
      <c r="F96" s="23"/>
    </row>
    <row r="97" spans="4:6" ht="12.75">
      <c r="D97" s="38"/>
      <c r="E97" s="40"/>
      <c r="F97" s="23"/>
    </row>
    <row r="98" spans="4:6" ht="12.75">
      <c r="D98" s="38"/>
      <c r="E98" s="40"/>
      <c r="F98" s="23"/>
    </row>
    <row r="99" spans="4:6" ht="12.75">
      <c r="D99" s="38"/>
      <c r="E99" s="40"/>
      <c r="F99" s="23"/>
    </row>
    <row r="100" spans="4:6" ht="12.75">
      <c r="D100" s="38"/>
      <c r="E100" s="40"/>
      <c r="F100" s="23"/>
    </row>
    <row r="101" spans="4:6" ht="12.75">
      <c r="D101" s="38"/>
      <c r="E101" s="29"/>
      <c r="F101" s="23"/>
    </row>
    <row r="102" spans="4:6" ht="12.75">
      <c r="D102" s="38"/>
      <c r="E102" s="29"/>
      <c r="F102" s="23"/>
    </row>
  </sheetData>
  <sheetProtection/>
  <mergeCells count="6">
    <mergeCell ref="B2:D2"/>
    <mergeCell ref="Z5:AA5"/>
    <mergeCell ref="K6:M6"/>
    <mergeCell ref="N6:T6"/>
    <mergeCell ref="K65:M65"/>
    <mergeCell ref="Q65:R65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Rac</cp:lastModifiedBy>
  <cp:lastPrinted>2022-08-31T08:26:36Z</cp:lastPrinted>
  <dcterms:created xsi:type="dcterms:W3CDTF">2006-04-28T08:28:34Z</dcterms:created>
  <dcterms:modified xsi:type="dcterms:W3CDTF">2022-08-31T08:33:47Z</dcterms:modified>
  <cp:category/>
  <cp:version/>
  <cp:contentType/>
  <cp:contentStatus/>
</cp:coreProperties>
</file>