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240" windowHeight="9345" activeTab="0"/>
  </bookViews>
  <sheets>
    <sheet name="OPĆI DIO-2023-2025-EURO" sheetId="1" r:id="rId1"/>
    <sheet name="PLAN PRIHODA-2023-2025-EURO" sheetId="2" r:id="rId2"/>
    <sheet name="PLAN RASH. I IZDATAKA-2023-EURO" sheetId="3" r:id="rId3"/>
  </sheets>
  <definedNames>
    <definedName name="_xlnm.Print_Titles" localSheetId="1">'PLAN PRIHODA-2023-2025-EURO'!$1:$1</definedName>
    <definedName name="_xlnm.Print_Titles" localSheetId="2">'PLAN RASH. I IZDATAKA-2023-EURO'!$1:$2</definedName>
    <definedName name="_xlnm.Print_Area" localSheetId="0">'OPĆI DIO-2023-2025-EURO'!$A$4:$J$24</definedName>
    <definedName name="_xlnm.Print_Area" localSheetId="1">'PLAN PRIHODA-2023-2025-EURO'!$A$1:$N$37</definedName>
  </definedNames>
  <calcPr fullCalcOnLoad="1"/>
</workbook>
</file>

<file path=xl/sharedStrings.xml><?xml version="1.0" encoding="utf-8"?>
<sst xmlns="http://schemas.openxmlformats.org/spreadsheetml/2006/main" count="155" uniqueCount="93">
  <si>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</si>
  <si>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</si>
  <si>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</si>
  <si>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</si>
  <si>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</si>
  <si>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</si>
  <si>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</si>
  <si>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</si>
  <si>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</si>
  <si>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</si>
  <si>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</si>
  <si>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</si>
  <si>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</si>
  <si>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</si>
  <si>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Ukupno (po izvorima)</t>
  </si>
  <si>
    <t>PLAN RASHODA I IZDATAKA</t>
  </si>
  <si>
    <t>Šifra</t>
  </si>
  <si>
    <t>Naziv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</si>
  <si>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</si>
  <si>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</si>
  <si>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</si>
  <si>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</si>
  <si>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</si>
  <si>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</si>
  <si>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</si>
  <si>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</si>
  <si>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</si>
  <si>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</si>
  <si>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</si>
  <si>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</si>
  <si>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</si>
  <si>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</si>
  <si>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</si>
  <si>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</si>
  <si>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</si>
  <si>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</si>
  <si>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</si>
  <si>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</si>
  <si>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</si>
  <si>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</si>
  <si>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</si>
  <si>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_____________________</t>
  </si>
  <si>
    <t>Naknade ostalih troškova</t>
  </si>
  <si>
    <t>3+4</t>
  </si>
  <si>
    <t>UKUPNI RASHODI</t>
  </si>
  <si>
    <t>klasa:  400-02/22-01/18</t>
  </si>
  <si>
    <t>2023.</t>
  </si>
  <si>
    <t>2024.</t>
  </si>
  <si>
    <t>2025.</t>
  </si>
  <si>
    <t>Naknade građanima i kućanstvima  na temelju osiguranja i druge naknade</t>
  </si>
  <si>
    <t>Ostale naknade iz proračuna u novcu</t>
  </si>
  <si>
    <t>Rashodi za dodatna ulaganja</t>
  </si>
  <si>
    <t>Dodatna ulaganja na građevinskim objektima</t>
  </si>
  <si>
    <t>Dodatna ulaganja na postrojenjima i opremi</t>
  </si>
  <si>
    <t>Dodatna ulaganjaza nefinancijsku imovinu</t>
  </si>
  <si>
    <t>Predsjednik školskog odbora:</t>
  </si>
  <si>
    <t>Vanda Miličević</t>
  </si>
  <si>
    <t>Fiksni tečaj konverzije kuna u euro: 1 euro=</t>
  </si>
  <si>
    <t>Prijedlog plana 
za 2023.
Iznos u HRK 
(KN)</t>
  </si>
  <si>
    <t xml:space="preserve">Prijedlog plana 
za 2023.
Iznos u EUR (€) </t>
  </si>
  <si>
    <t>Projekcija plana
za 2024.
Iznos u HRK 
(KN)</t>
  </si>
  <si>
    <t xml:space="preserve">Projekcija plana
za 2024.
Iznos u EUR (€) </t>
  </si>
  <si>
    <t>Projekcija plana 
za 2025.
Iznos u HRK 
(KN)</t>
  </si>
  <si>
    <t xml:space="preserve">Projekcija plana 
za 2025.
Iznos u EUR (€) </t>
  </si>
  <si>
    <t>PRIJEDLOG PLANA ZA 2023 
Iznos u HRK 
(KN)</t>
  </si>
  <si>
    <r>
      <t>PRIJEDLOG PLANA ZA 2023
Iznos u EUR (</t>
    </r>
    <r>
      <rPr>
        <b/>
        <sz val="11"/>
        <color indexed="8"/>
        <rFont val="Calibri"/>
        <family val="2"/>
      </rPr>
      <t xml:space="preserve">€) </t>
    </r>
  </si>
  <si>
    <t>Opći prihodi i primici-decentralizirani 
Iznos u HRK 
(KN)</t>
  </si>
  <si>
    <r>
      <t>Opći prihodi i primici-decentralizirani
Iznos u EUR (</t>
    </r>
    <r>
      <rPr>
        <b/>
        <sz val="11"/>
        <color indexed="8"/>
        <rFont val="Calibri"/>
        <family val="2"/>
      </rPr>
      <t xml:space="preserve">€) </t>
    </r>
  </si>
  <si>
    <t>Vlastiti prihodi
Iznos u HRK 
(KN)</t>
  </si>
  <si>
    <t xml:space="preserve">Vlastiti prihodi
Iznos u EUR (€) </t>
  </si>
  <si>
    <t>Donacije
Iznos u HRK 
(KN)</t>
  </si>
  <si>
    <t>Namjenski primici od zaduživanja
Iznos u HRK 
(KN)</t>
  </si>
  <si>
    <t>PROJEKCIJA PLANA ZA 2024
Iznos u HRK 
(KN)</t>
  </si>
  <si>
    <t>PROJEKCIJA PLANA ZA 2024
Iznos u EUR (€)</t>
  </si>
  <si>
    <t>PROJEKCIJA PLANA ZA 2025
Iznos u HRK 
(KN)</t>
  </si>
  <si>
    <t>PROJEKCIJA PLANA ZA 2025
Iznos u EUR (€)</t>
  </si>
  <si>
    <t>Ostali prihodi za posebne namjene-
  Iznos u EUR (€)</t>
  </si>
  <si>
    <t>Ostali prihodi za posebne namjene-
  Iznos u HRK 
(KN)</t>
  </si>
  <si>
    <t xml:space="preserve">Tekuće pomoći proračunskim korisnicima   Iznos u HRK 
(KN)                   </t>
  </si>
  <si>
    <t xml:space="preserve">Tekuće pomoći proračunskim korisnicima   Iznos u EUR (€)          </t>
  </si>
  <si>
    <t>Donacije
 Iznos u EUR (€)</t>
  </si>
  <si>
    <t>Prihodi od nefinancijske imovine i nadoknade šteta s osnova osiguranja Iznos u EUR (€</t>
  </si>
  <si>
    <t>Prihodi od nefinancijske imovine i nadoknade šteta s osnova osiguranja Iznos u HRK 
(KN)</t>
  </si>
  <si>
    <t>Namjenski primici od zaduživanja
Iznos u EUR (€</t>
  </si>
  <si>
    <t>Ukupno prihodi i primici za 2023. u HRK.</t>
  </si>
  <si>
    <t>Ukupno prihodi i primici za 2023. u EUR.</t>
  </si>
  <si>
    <t>Vukovar 07.10.2022.</t>
  </si>
  <si>
    <t>Ukupno prihodi i primici za 2024. u HRK.</t>
  </si>
  <si>
    <t>Ukupno prihodi i primici za 2024. u EUR.</t>
  </si>
  <si>
    <t>Ukupno prihodi i primici za 2025. u HRK.</t>
  </si>
  <si>
    <t>Ukupno prihodi i primici za 2025. u EUR.</t>
  </si>
  <si>
    <t>urbroj: 2196-1-4-22-7</t>
  </si>
  <si>
    <t>OSNOVNA ŠKOLA NIKOLE ANDRIĆA VUKOVAR - IZMJENE I DOPUNE FINANCIJSKOG PLANA ZA 2023. I                                                                                                                                                PROJEKCIJA PLANA ZA  2024. I 2025. GODINU I USKLAĐIVANJE S EUROM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</si>
</sst>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000"/>
  </numFmts>
  <fonts count="6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4"/>
      <color indexed="8"/>
      <name val="Calibri Light"/>
      <family val="2"/>
    </font>
    <font>
      <b/>
      <sz val="11"/>
      <color indexed="8"/>
      <name val="Calibri Light"/>
      <family val="2"/>
    </font>
    <font>
      <b/>
      <sz val="11"/>
      <name val="Calibri Light"/>
      <family val="2"/>
    </font>
    <font>
      <sz val="9"/>
      <color indexed="8"/>
      <name val="MS Sans Serif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17" fillId="34" borderId="7" applyNumberFormat="0" applyAlignment="0" applyProtection="0"/>
    <xf numFmtId="0" fontId="54" fillId="42" borderId="8" applyNumberFormat="0" applyAlignment="0" applyProtection="0"/>
    <xf numFmtId="0" fontId="15" fillId="0" borderId="9" applyNumberFormat="0" applyFill="0" applyAlignment="0" applyProtection="0"/>
    <xf numFmtId="0" fontId="55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9" fillId="44" borderId="0" applyNumberFormat="0" applyBorder="0" applyAlignment="0" applyProtection="0"/>
    <xf numFmtId="9" fontId="1" fillId="0" borderId="0" applyFont="0" applyFill="0" applyBorder="0" applyAlignment="0" applyProtection="0"/>
    <xf numFmtId="0" fontId="60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1" fillId="45" borderId="14" applyNumberFormat="0" applyAlignment="0" applyProtection="0"/>
    <xf numFmtId="0" fontId="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3" fillId="0" borderId="16" applyNumberFormat="0" applyFill="0" applyAlignment="0" applyProtection="0"/>
    <xf numFmtId="0" fontId="64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49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17" xfId="0" applyFont="1" applyBorder="1" applyAlignment="1" quotePrefix="1">
      <alignment horizontal="left" vertical="center" wrapText="1"/>
    </xf>
    <xf numFmtId="0" fontId="29" fillId="0" borderId="17" xfId="0" applyFont="1" applyBorder="1" applyAlignment="1" quotePrefix="1">
      <alignment horizontal="center" vertical="center" wrapText="1"/>
    </xf>
    <xf numFmtId="0" fontId="26" fillId="0" borderId="17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21" fillId="0" borderId="17" xfId="0" applyNumberFormat="1" applyFont="1" applyFill="1" applyBorder="1" applyAlignment="1" applyProtection="1">
      <alignment/>
      <protection/>
    </xf>
    <xf numFmtId="3" fontId="33" fillId="0" borderId="18" xfId="0" applyNumberFormat="1" applyFont="1" applyBorder="1" applyAlignment="1">
      <alignment horizontal="right"/>
    </xf>
    <xf numFmtId="3" fontId="33" fillId="0" borderId="18" xfId="0" applyNumberFormat="1" applyFont="1" applyFill="1" applyBorder="1" applyAlignment="1" applyProtection="1">
      <alignment horizontal="right" wrapText="1"/>
      <protection/>
    </xf>
    <xf numFmtId="0" fontId="35" fillId="0" borderId="17" xfId="0" applyNumberFormat="1" applyFont="1" applyFill="1" applyBorder="1" applyAlignment="1" applyProtection="1">
      <alignment wrapText="1"/>
      <protection/>
    </xf>
    <xf numFmtId="3" fontId="33" fillId="0" borderId="19" xfId="0" applyNumberFormat="1" applyFont="1" applyBorder="1" applyAlignment="1">
      <alignment horizontal="right"/>
    </xf>
    <xf numFmtId="0" fontId="33" fillId="0" borderId="17" xfId="0" applyFont="1" applyBorder="1" applyAlignment="1" quotePrefix="1">
      <alignment horizontal="left"/>
    </xf>
    <xf numFmtId="0" fontId="33" fillId="0" borderId="17" xfId="0" applyNumberFormat="1" applyFont="1" applyFill="1" applyBorder="1" applyAlignment="1" applyProtection="1">
      <alignment wrapText="1"/>
      <protection/>
    </xf>
    <xf numFmtId="0" fontId="35" fillId="0" borderId="17" xfId="0" applyNumberFormat="1" applyFont="1" applyFill="1" applyBorder="1" applyAlignment="1" applyProtection="1">
      <alignment horizontal="center" wrapText="1"/>
      <protection/>
    </xf>
    <xf numFmtId="0" fontId="34" fillId="0" borderId="18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36" fillId="0" borderId="19" xfId="0" applyFont="1" applyBorder="1" applyAlignment="1">
      <alignment horizontal="left"/>
    </xf>
    <xf numFmtId="0" fontId="26" fillId="0" borderId="18" xfId="0" applyNumberFormat="1" applyFont="1" applyFill="1" applyBorder="1" applyAlignment="1" applyProtection="1">
      <alignment horizontal="center"/>
      <protection/>
    </xf>
    <xf numFmtId="0" fontId="25" fillId="0" borderId="18" xfId="0" applyNumberFormat="1" applyFont="1" applyFill="1" applyBorder="1" applyAlignment="1" applyProtection="1">
      <alignment wrapText="1"/>
      <protection/>
    </xf>
    <xf numFmtId="0" fontId="25" fillId="0" borderId="18" xfId="0" applyNumberFormat="1" applyFont="1" applyFill="1" applyBorder="1" applyAlignment="1" applyProtection="1">
      <alignment/>
      <protection/>
    </xf>
    <xf numFmtId="0" fontId="38" fillId="0" borderId="18" xfId="0" applyNumberFormat="1" applyFont="1" applyFill="1" applyBorder="1" applyAlignment="1" applyProtection="1">
      <alignment wrapText="1"/>
      <protection/>
    </xf>
    <xf numFmtId="0" fontId="26" fillId="0" borderId="18" xfId="0" applyNumberFormat="1" applyFont="1" applyFill="1" applyBorder="1" applyAlignment="1" applyProtection="1">
      <alignment/>
      <protection/>
    </xf>
    <xf numFmtId="0" fontId="26" fillId="0" borderId="18" xfId="0" applyNumberFormat="1" applyFont="1" applyFill="1" applyBorder="1" applyAlignment="1" applyProtection="1">
      <alignment wrapText="1"/>
      <protection/>
    </xf>
    <xf numFmtId="0" fontId="26" fillId="0" borderId="18" xfId="0" applyNumberFormat="1" applyFont="1" applyFill="1" applyBorder="1" applyAlignment="1" applyProtection="1">
      <alignment horizontal="left"/>
      <protection/>
    </xf>
    <xf numFmtId="0" fontId="25" fillId="0" borderId="18" xfId="0" applyNumberFormat="1" applyFont="1" applyFill="1" applyBorder="1" applyAlignment="1" applyProtection="1">
      <alignment horizontal="center"/>
      <protection/>
    </xf>
    <xf numFmtId="1" fontId="21" fillId="0" borderId="18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8" xfId="0" applyNumberFormat="1" applyFont="1" applyBorder="1" applyAlignment="1">
      <alignment/>
    </xf>
    <xf numFmtId="3" fontId="21" fillId="0" borderId="18" xfId="0" applyNumberFormat="1" applyFont="1" applyBorder="1" applyAlignment="1">
      <alignment horizontal="center" wrapText="1"/>
    </xf>
    <xf numFmtId="1" fontId="21" fillId="0" borderId="18" xfId="0" applyNumberFormat="1" applyFont="1" applyBorder="1" applyAlignment="1">
      <alignment wrapText="1"/>
    </xf>
    <xf numFmtId="1" fontId="22" fillId="0" borderId="18" xfId="0" applyNumberFormat="1" applyFont="1" applyFill="1" applyBorder="1" applyAlignment="1">
      <alignment horizontal="left" wrapText="1"/>
    </xf>
    <xf numFmtId="3" fontId="21" fillId="0" borderId="18" xfId="0" applyNumberFormat="1" applyFont="1" applyBorder="1" applyAlignment="1">
      <alignment horizontal="right" wrapText="1"/>
    </xf>
    <xf numFmtId="3" fontId="26" fillId="0" borderId="18" xfId="0" applyNumberFormat="1" applyFont="1" applyFill="1" applyBorder="1" applyAlignment="1" applyProtection="1">
      <alignment/>
      <protection/>
    </xf>
    <xf numFmtId="3" fontId="25" fillId="0" borderId="18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3" fontId="26" fillId="0" borderId="18" xfId="0" applyNumberFormat="1" applyFont="1" applyFill="1" applyBorder="1" applyAlignment="1" applyProtection="1">
      <alignment horizontal="center" wrapText="1"/>
      <protection/>
    </xf>
    <xf numFmtId="1" fontId="39" fillId="0" borderId="18" xfId="0" applyNumberFormat="1" applyFont="1" applyBorder="1" applyAlignment="1">
      <alignment wrapText="1"/>
    </xf>
    <xf numFmtId="1" fontId="40" fillId="0" borderId="18" xfId="0" applyNumberFormat="1" applyFont="1" applyFill="1" applyBorder="1" applyAlignment="1">
      <alignment horizontal="right" vertical="top" wrapText="1"/>
    </xf>
    <xf numFmtId="1" fontId="39" fillId="47" borderId="20" xfId="0" applyNumberFormat="1" applyFont="1" applyFill="1" applyBorder="1" applyAlignment="1">
      <alignment horizontal="left" wrapText="1"/>
    </xf>
    <xf numFmtId="0" fontId="33" fillId="0" borderId="18" xfId="0" applyNumberFormat="1" applyFont="1" applyFill="1" applyBorder="1" applyAlignment="1" applyProtection="1">
      <alignment horizontal="center"/>
      <protection/>
    </xf>
    <xf numFmtId="0" fontId="33" fillId="0" borderId="18" xfId="0" applyNumberFormat="1" applyFont="1" applyFill="1" applyBorder="1" applyAlignment="1" applyProtection="1">
      <alignment wrapText="1"/>
      <protection/>
    </xf>
    <xf numFmtId="3" fontId="33" fillId="0" borderId="18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1" fontId="39" fillId="0" borderId="0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horizontal="center"/>
    </xf>
    <xf numFmtId="49" fontId="41" fillId="0" borderId="21" xfId="0" applyNumberFormat="1" applyFont="1" applyFill="1" applyBorder="1" applyAlignment="1" applyProtection="1">
      <alignment horizontal="left" vertical="top" wrapText="1"/>
      <protection hidden="1"/>
    </xf>
    <xf numFmtId="49" fontId="22" fillId="0" borderId="22" xfId="0" applyNumberFormat="1" applyFont="1" applyBorder="1" applyAlignment="1">
      <alignment horizontal="center"/>
    </xf>
    <xf numFmtId="178" fontId="22" fillId="0" borderId="23" xfId="0" applyNumberFormat="1" applyFont="1" applyBorder="1" applyAlignment="1">
      <alignment/>
    </xf>
    <xf numFmtId="0" fontId="42" fillId="48" borderId="18" xfId="0" applyNumberFormat="1" applyFont="1" applyFill="1" applyBorder="1" applyAlignment="1" applyProtection="1">
      <alignment horizontal="center" wrapText="1"/>
      <protection/>
    </xf>
    <xf numFmtId="0" fontId="42" fillId="48" borderId="18" xfId="0" applyNumberFormat="1" applyFont="1" applyFill="1" applyBorder="1" applyAlignment="1" applyProtection="1">
      <alignment horizontal="center" vertical="center" wrapText="1"/>
      <protection/>
    </xf>
    <xf numFmtId="3" fontId="42" fillId="0" borderId="18" xfId="0" applyNumberFormat="1" applyFont="1" applyBorder="1" applyAlignment="1">
      <alignment horizontal="right"/>
    </xf>
    <xf numFmtId="178" fontId="22" fillId="0" borderId="0" xfId="0" applyNumberFormat="1" applyFont="1" applyBorder="1" applyAlignment="1">
      <alignment/>
    </xf>
    <xf numFmtId="0" fontId="43" fillId="48" borderId="18" xfId="0" applyNumberFormat="1" applyFont="1" applyFill="1" applyBorder="1" applyAlignment="1" applyProtection="1">
      <alignment horizontal="center" vertical="center" wrapText="1"/>
      <protection/>
    </xf>
    <xf numFmtId="0" fontId="44" fillId="48" borderId="24" xfId="0" applyFont="1" applyFill="1" applyBorder="1" applyAlignment="1">
      <alignment vertical="center" wrapText="1"/>
    </xf>
    <xf numFmtId="3" fontId="25" fillId="0" borderId="18" xfId="0" applyNumberFormat="1" applyFont="1" applyFill="1" applyBorder="1" applyAlignment="1" applyProtection="1">
      <alignment horizontal="left"/>
      <protection/>
    </xf>
    <xf numFmtId="0" fontId="26" fillId="0" borderId="0" xfId="0" applyNumberFormat="1" applyFont="1" applyFill="1" applyBorder="1" applyAlignment="1" applyProtection="1" quotePrefix="1">
      <alignment horizontal="left" vertical="center"/>
      <protection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/>
    </xf>
    <xf numFmtId="1" fontId="39" fillId="47" borderId="25" xfId="0" applyNumberFormat="1" applyFont="1" applyFill="1" applyBorder="1" applyAlignment="1">
      <alignment horizontal="right" vertical="top" wrapText="1"/>
    </xf>
    <xf numFmtId="0" fontId="43" fillId="48" borderId="26" xfId="0" applyNumberFormat="1" applyFont="1" applyFill="1" applyBorder="1" applyAlignment="1" applyProtection="1">
      <alignment horizontal="center" vertical="center" wrapText="1"/>
      <protection/>
    </xf>
    <xf numFmtId="0" fontId="44" fillId="48" borderId="27" xfId="0" applyFont="1" applyFill="1" applyBorder="1" applyAlignment="1">
      <alignment vertical="center" wrapText="1"/>
    </xf>
    <xf numFmtId="0" fontId="21" fillId="0" borderId="23" xfId="0" applyFont="1" applyBorder="1" applyAlignment="1">
      <alignment/>
    </xf>
    <xf numFmtId="3" fontId="35" fillId="0" borderId="18" xfId="0" applyNumberFormat="1" applyFont="1" applyFill="1" applyBorder="1" applyAlignment="1" applyProtection="1">
      <alignment horizontal="right" wrapText="1"/>
      <protection/>
    </xf>
    <xf numFmtId="178" fontId="22" fillId="0" borderId="28" xfId="0" applyNumberFormat="1" applyFont="1" applyBorder="1" applyAlignment="1">
      <alignment/>
    </xf>
    <xf numFmtId="3" fontId="21" fillId="0" borderId="18" xfId="0" applyNumberFormat="1" applyFont="1" applyBorder="1" applyAlignment="1">
      <alignment horizontal="center" vertical="center"/>
    </xf>
    <xf numFmtId="3" fontId="21" fillId="0" borderId="19" xfId="0" applyNumberFormat="1" applyFont="1" applyBorder="1" applyAlignment="1">
      <alignment horizontal="center" vertical="center"/>
    </xf>
    <xf numFmtId="3" fontId="22" fillId="0" borderId="18" xfId="0" applyNumberFormat="1" applyFont="1" applyBorder="1" applyAlignment="1">
      <alignment horizontal="center" vertical="center" wrapText="1"/>
    </xf>
    <xf numFmtId="3" fontId="26" fillId="0" borderId="18" xfId="0" applyNumberFormat="1" applyFont="1" applyFill="1" applyBorder="1" applyAlignment="1" applyProtection="1">
      <alignment horizontal="center" vertical="center"/>
      <protection/>
    </xf>
    <xf numFmtId="3" fontId="22" fillId="0" borderId="18" xfId="0" applyNumberFormat="1" applyFont="1" applyBorder="1" applyAlignment="1">
      <alignment/>
    </xf>
    <xf numFmtId="3" fontId="22" fillId="0" borderId="18" xfId="0" applyNumberFormat="1" applyFont="1" applyBorder="1" applyAlignment="1">
      <alignment horizontal="right" wrapText="1"/>
    </xf>
    <xf numFmtId="0" fontId="36" fillId="0" borderId="19" xfId="0" applyNumberFormat="1" applyFont="1" applyFill="1" applyBorder="1" applyAlignment="1" applyProtection="1">
      <alignment horizontal="left" wrapText="1"/>
      <protection/>
    </xf>
    <xf numFmtId="0" fontId="37" fillId="0" borderId="17" xfId="0" applyNumberFormat="1" applyFont="1" applyFill="1" applyBorder="1" applyAlignment="1" applyProtection="1">
      <alignment wrapText="1"/>
      <protection/>
    </xf>
    <xf numFmtId="0" fontId="36" fillId="0" borderId="19" xfId="0" applyNumberFormat="1" applyFont="1" applyFill="1" applyBorder="1" applyAlignment="1" applyProtection="1" quotePrefix="1">
      <alignment horizontal="left" wrapText="1"/>
      <protection/>
    </xf>
    <xf numFmtId="0" fontId="36" fillId="0" borderId="19" xfId="0" applyFont="1" applyBorder="1" applyAlignment="1" quotePrefix="1">
      <alignment horizontal="left"/>
    </xf>
    <xf numFmtId="0" fontId="21" fillId="0" borderId="17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3" fillId="0" borderId="19" xfId="0" applyNumberFormat="1" applyFont="1" applyFill="1" applyBorder="1" applyAlignment="1" applyProtection="1">
      <alignment horizontal="left" wrapText="1"/>
      <protection/>
    </xf>
    <xf numFmtId="0" fontId="35" fillId="0" borderId="17" xfId="0" applyNumberFormat="1" applyFont="1" applyFill="1" applyBorder="1" applyAlignment="1" applyProtection="1">
      <alignment wrapText="1"/>
      <protection/>
    </xf>
    <xf numFmtId="0" fontId="25" fillId="0" borderId="17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1" fillId="0" borderId="17" xfId="0" applyNumberFormat="1" applyFont="1" applyFill="1" applyBorder="1" applyAlignment="1" applyProtection="1">
      <alignment wrapText="1"/>
      <protection/>
    </xf>
    <xf numFmtId="3" fontId="22" fillId="0" borderId="18" xfId="0" applyNumberFormat="1" applyFont="1" applyBorder="1" applyAlignment="1">
      <alignment horizontal="center"/>
    </xf>
    <xf numFmtId="0" fontId="27" fillId="0" borderId="29" xfId="0" applyNumberFormat="1" applyFont="1" applyFill="1" applyBorder="1" applyAlignment="1" applyProtection="1" quotePrefix="1">
      <alignment horizontal="left" wrapText="1"/>
      <protection/>
    </xf>
    <xf numFmtId="0" fontId="34" fillId="0" borderId="29" xfId="0" applyNumberFormat="1" applyFont="1" applyFill="1" applyBorder="1" applyAlignment="1" applyProtection="1">
      <alignment wrapText="1"/>
      <protection/>
    </xf>
    <xf numFmtId="0" fontId="36" fillId="0" borderId="22" xfId="0" applyFont="1" applyFill="1" applyBorder="1" applyAlignment="1">
      <alignment horizontal="center" vertical="center"/>
    </xf>
    <xf numFmtId="0" fontId="37" fillId="0" borderId="30" xfId="0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0" fontId="42" fillId="48" borderId="18" xfId="0" applyNumberFormat="1" applyFont="1" applyFill="1" applyBorder="1" applyAlignment="1" applyProtection="1">
      <alignment horizontal="center" vertical="center" wrapText="1"/>
      <protection/>
    </xf>
    <xf numFmtId="0" fontId="42" fillId="48" borderId="19" xfId="0" applyFont="1" applyFill="1" applyBorder="1" applyAlignment="1" quotePrefix="1">
      <alignment horizontal="center" wrapText="1"/>
    </xf>
    <xf numFmtId="0" fontId="42" fillId="48" borderId="17" xfId="0" applyFont="1" applyFill="1" applyBorder="1" applyAlignment="1" quotePrefix="1">
      <alignment horizontal="center" wrapText="1"/>
    </xf>
    <xf numFmtId="0" fontId="42" fillId="48" borderId="31" xfId="0" applyFont="1" applyFill="1" applyBorder="1" applyAlignment="1" quotePrefix="1">
      <alignment horizontal="center" wrapText="1"/>
    </xf>
    <xf numFmtId="3" fontId="22" fillId="0" borderId="19" xfId="0" applyNumberFormat="1" applyFont="1" applyBorder="1" applyAlignment="1">
      <alignment horizontal="center"/>
    </xf>
    <xf numFmtId="0" fontId="0" fillId="0" borderId="17" xfId="0" applyNumberFormat="1" applyFill="1" applyBorder="1" applyAlignment="1" applyProtection="1">
      <alignment/>
      <protection/>
    </xf>
    <xf numFmtId="0" fontId="0" fillId="0" borderId="31" xfId="0" applyNumberFormat="1" applyFill="1" applyBorder="1" applyAlignment="1" applyProtection="1">
      <alignment/>
      <protection/>
    </xf>
    <xf numFmtId="0" fontId="37" fillId="0" borderId="19" xfId="0" applyFont="1" applyFill="1" applyBorder="1" applyAlignment="1">
      <alignment horizontal="center" vertical="center"/>
    </xf>
    <xf numFmtId="49" fontId="39" fillId="0" borderId="22" xfId="0" applyNumberFormat="1" applyFont="1" applyBorder="1" applyAlignment="1">
      <alignment horizontal="center"/>
    </xf>
    <xf numFmtId="0" fontId="45" fillId="0" borderId="23" xfId="0" applyNumberFormat="1" applyFont="1" applyFill="1" applyBorder="1" applyAlignment="1" applyProtection="1">
      <alignment/>
      <protection/>
    </xf>
    <xf numFmtId="0" fontId="36" fillId="0" borderId="30" xfId="0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57200"/>
          <a:ext cx="1266825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57200"/>
          <a:ext cx="1047750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1</xdr:col>
      <xdr:colOff>0</xdr:colOff>
      <xdr:row>17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714875"/>
          <a:ext cx="1266825" cy="1809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15</xdr:row>
      <xdr:rowOff>57150</xdr:rowOff>
    </xdr:from>
    <xdr:to>
      <xdr:col>1</xdr:col>
      <xdr:colOff>9525</xdr:colOff>
      <xdr:row>17</xdr:row>
      <xdr:rowOff>38100</xdr:rowOff>
    </xdr:to>
    <xdr:sp>
      <xdr:nvSpPr>
        <xdr:cNvPr id="4" name="Line 2"/>
        <xdr:cNvSpPr>
          <a:spLocks/>
        </xdr:cNvSpPr>
      </xdr:nvSpPr>
      <xdr:spPr>
        <a:xfrm>
          <a:off x="28575" y="4752975"/>
          <a:ext cx="1266825" cy="1809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1</xdr:col>
      <xdr:colOff>0</xdr:colOff>
      <xdr:row>30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915400"/>
          <a:ext cx="1266825" cy="165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19050</xdr:rowOff>
    </xdr:from>
    <xdr:to>
      <xdr:col>0</xdr:col>
      <xdr:colOff>1057275</xdr:colOff>
      <xdr:row>30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915400"/>
          <a:ext cx="1047750" cy="165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28</xdr:row>
      <xdr:rowOff>57150</xdr:rowOff>
    </xdr:from>
    <xdr:to>
      <xdr:col>1</xdr:col>
      <xdr:colOff>9525</xdr:colOff>
      <xdr:row>30</xdr:row>
      <xdr:rowOff>38100</xdr:rowOff>
    </xdr:to>
    <xdr:sp>
      <xdr:nvSpPr>
        <xdr:cNvPr id="7" name="Line 2"/>
        <xdr:cNvSpPr>
          <a:spLocks/>
        </xdr:cNvSpPr>
      </xdr:nvSpPr>
      <xdr:spPr>
        <a:xfrm>
          <a:off x="28575" y="8953500"/>
          <a:ext cx="1266825" cy="165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PageLayoutView="0" workbookViewId="0" topLeftCell="A1">
      <selection activeCell="F12" sqref="F12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56" customWidth="1"/>
    <col min="5" max="5" width="44.7109375" style="1" customWidth="1"/>
    <col min="6" max="11" width="16.7109375" style="1" customWidth="1"/>
    <col min="12" max="16384" width="11.421875" style="1" customWidth="1"/>
  </cols>
  <sheetData>
    <row r="1" ht="15">
      <c r="A1" s="44" t="s">
        <v>45</v>
      </c>
    </row>
    <row r="2" ht="15">
      <c r="A2" s="44" t="s">
        <v>91</v>
      </c>
    </row>
    <row r="3" ht="15">
      <c r="A3" s="44" t="s">
        <v>86</v>
      </c>
    </row>
    <row r="4" spans="1:11" ht="42.75" customHeight="1">
      <c r="A4" s="136" t="s">
        <v>92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</row>
    <row r="5" spans="1:10" s="44" customFormat="1" ht="21" customHeight="1">
      <c r="A5" s="120" t="s">
        <v>34</v>
      </c>
      <c r="B5" s="120"/>
      <c r="C5" s="120"/>
      <c r="D5" s="120"/>
      <c r="E5" s="120"/>
      <c r="F5" s="120"/>
      <c r="G5" s="120"/>
      <c r="H5" s="127"/>
      <c r="I5" s="127"/>
      <c r="J5" s="127"/>
    </row>
    <row r="6" spans="1:5" ht="9" customHeight="1" hidden="1">
      <c r="A6" s="45"/>
      <c r="B6" s="46"/>
      <c r="C6" s="46"/>
      <c r="D6" s="46"/>
      <c r="E6" s="46"/>
    </row>
    <row r="7" spans="1:11" ht="93" customHeight="1">
      <c r="A7" s="137"/>
      <c r="B7" s="138"/>
      <c r="C7" s="138"/>
      <c r="D7" s="138"/>
      <c r="E7" s="139"/>
      <c r="F7" s="93" t="s">
        <v>58</v>
      </c>
      <c r="G7" s="93" t="s">
        <v>59</v>
      </c>
      <c r="H7" s="93" t="s">
        <v>60</v>
      </c>
      <c r="I7" s="93" t="s">
        <v>61</v>
      </c>
      <c r="J7" s="94" t="s">
        <v>62</v>
      </c>
      <c r="K7" s="94" t="s">
        <v>63</v>
      </c>
    </row>
    <row r="8" spans="1:11" ht="27.75" customHeight="1">
      <c r="A8" s="115" t="s">
        <v>36</v>
      </c>
      <c r="B8" s="116"/>
      <c r="C8" s="116"/>
      <c r="D8" s="116"/>
      <c r="E8" s="119"/>
      <c r="F8" s="80">
        <f>F9+F10</f>
        <v>8734649</v>
      </c>
      <c r="G8" s="95">
        <f>F8/$F$27</f>
        <v>1159287.145796005</v>
      </c>
      <c r="H8" s="49">
        <f>F8</f>
        <v>8734649</v>
      </c>
      <c r="I8" s="95">
        <f>G8</f>
        <v>1159287.145796005</v>
      </c>
      <c r="J8" s="49">
        <f aca="true" t="shared" si="0" ref="J8:K14">H8</f>
        <v>8734649</v>
      </c>
      <c r="K8" s="107">
        <f t="shared" si="0"/>
        <v>1159287.145796005</v>
      </c>
    </row>
    <row r="9" spans="1:11" ht="22.5" customHeight="1">
      <c r="A9" s="115" t="s">
        <v>0</v>
      </c>
      <c r="B9" s="116"/>
      <c r="C9" s="116"/>
      <c r="D9" s="116"/>
      <c r="E9" s="119"/>
      <c r="F9" s="48">
        <v>8384649</v>
      </c>
      <c r="G9" s="95">
        <f aca="true" t="shared" si="1" ref="G9:G14">F9/$F$27</f>
        <v>1112834.162850886</v>
      </c>
      <c r="H9" s="49">
        <f aca="true" t="shared" si="2" ref="H9:H14">F9</f>
        <v>8384649</v>
      </c>
      <c r="I9" s="95">
        <f aca="true" t="shared" si="3" ref="I9:I14">G9</f>
        <v>1112834.162850886</v>
      </c>
      <c r="J9" s="49">
        <f t="shared" si="0"/>
        <v>8384649</v>
      </c>
      <c r="K9" s="107">
        <f t="shared" si="0"/>
        <v>1112834.162850886</v>
      </c>
    </row>
    <row r="10" spans="1:11" ht="22.5" customHeight="1">
      <c r="A10" s="118" t="s">
        <v>1</v>
      </c>
      <c r="B10" s="119"/>
      <c r="C10" s="119"/>
      <c r="D10" s="119"/>
      <c r="E10" s="119"/>
      <c r="F10" s="48">
        <v>350000</v>
      </c>
      <c r="G10" s="95">
        <f t="shared" si="1"/>
        <v>46452.98294511912</v>
      </c>
      <c r="H10" s="49">
        <f t="shared" si="2"/>
        <v>350000</v>
      </c>
      <c r="I10" s="95">
        <f t="shared" si="3"/>
        <v>46452.98294511912</v>
      </c>
      <c r="J10" s="49">
        <f t="shared" si="0"/>
        <v>350000</v>
      </c>
      <c r="K10" s="107">
        <f t="shared" si="0"/>
        <v>46452.98294511912</v>
      </c>
    </row>
    <row r="11" spans="1:11" ht="22.5" customHeight="1">
      <c r="A11" s="60" t="s">
        <v>37</v>
      </c>
      <c r="B11" s="47"/>
      <c r="C11" s="47"/>
      <c r="D11" s="47"/>
      <c r="E11" s="47"/>
      <c r="F11" s="48">
        <f>F12+F13</f>
        <v>8734649</v>
      </c>
      <c r="G11" s="95">
        <f t="shared" si="1"/>
        <v>1159287.145796005</v>
      </c>
      <c r="H11" s="49">
        <f t="shared" si="2"/>
        <v>8734649</v>
      </c>
      <c r="I11" s="95">
        <f t="shared" si="3"/>
        <v>1159287.145796005</v>
      </c>
      <c r="J11" s="49">
        <f t="shared" si="0"/>
        <v>8734649</v>
      </c>
      <c r="K11" s="107">
        <f t="shared" si="0"/>
        <v>1159287.145796005</v>
      </c>
    </row>
    <row r="12" spans="1:11" ht="22.5" customHeight="1">
      <c r="A12" s="117" t="s">
        <v>2</v>
      </c>
      <c r="B12" s="116"/>
      <c r="C12" s="116"/>
      <c r="D12" s="116"/>
      <c r="E12" s="128"/>
      <c r="F12" s="49">
        <v>8384649</v>
      </c>
      <c r="G12" s="95">
        <f t="shared" si="1"/>
        <v>1112834.162850886</v>
      </c>
      <c r="H12" s="49">
        <f t="shared" si="2"/>
        <v>8384649</v>
      </c>
      <c r="I12" s="95">
        <f t="shared" si="3"/>
        <v>1112834.162850886</v>
      </c>
      <c r="J12" s="49">
        <f t="shared" si="0"/>
        <v>8384649</v>
      </c>
      <c r="K12" s="107">
        <f t="shared" si="0"/>
        <v>1112834.162850886</v>
      </c>
    </row>
    <row r="13" spans="1:11" ht="22.5" customHeight="1">
      <c r="A13" s="118" t="s">
        <v>3</v>
      </c>
      <c r="B13" s="119"/>
      <c r="C13" s="119"/>
      <c r="D13" s="119"/>
      <c r="E13" s="119"/>
      <c r="F13" s="49">
        <v>350000</v>
      </c>
      <c r="G13" s="95">
        <f t="shared" si="1"/>
        <v>46452.98294511912</v>
      </c>
      <c r="H13" s="49">
        <f t="shared" si="2"/>
        <v>350000</v>
      </c>
      <c r="I13" s="95">
        <f t="shared" si="3"/>
        <v>46452.98294511912</v>
      </c>
      <c r="J13" s="49">
        <f t="shared" si="0"/>
        <v>350000</v>
      </c>
      <c r="K13" s="107">
        <f t="shared" si="0"/>
        <v>46452.98294511912</v>
      </c>
    </row>
    <row r="14" spans="1:11" ht="22.5" customHeight="1">
      <c r="A14" s="117" t="s">
        <v>4</v>
      </c>
      <c r="B14" s="116"/>
      <c r="C14" s="116"/>
      <c r="D14" s="116"/>
      <c r="E14" s="116"/>
      <c r="F14" s="49">
        <f>+F8-F11</f>
        <v>0</v>
      </c>
      <c r="G14" s="95">
        <f t="shared" si="1"/>
        <v>0</v>
      </c>
      <c r="H14" s="49">
        <f t="shared" si="2"/>
        <v>0</v>
      </c>
      <c r="I14" s="95">
        <f t="shared" si="3"/>
        <v>0</v>
      </c>
      <c r="J14" s="49">
        <f t="shared" si="0"/>
        <v>0</v>
      </c>
      <c r="K14" s="107">
        <f t="shared" si="0"/>
        <v>0</v>
      </c>
    </row>
    <row r="15" spans="1:10" ht="16.5" customHeight="1">
      <c r="A15" s="120"/>
      <c r="B15" s="121"/>
      <c r="C15" s="121"/>
      <c r="D15" s="121"/>
      <c r="E15" s="121"/>
      <c r="F15" s="122"/>
      <c r="G15" s="122"/>
      <c r="H15" s="122"/>
      <c r="I15" s="122"/>
      <c r="J15" s="122"/>
    </row>
    <row r="16" spans="1:11" ht="93" customHeight="1">
      <c r="A16" s="137"/>
      <c r="B16" s="138"/>
      <c r="C16" s="138"/>
      <c r="D16" s="138"/>
      <c r="E16" s="139"/>
      <c r="F16" s="93" t="s">
        <v>58</v>
      </c>
      <c r="G16" s="93" t="s">
        <v>59</v>
      </c>
      <c r="H16" s="93" t="s">
        <v>60</v>
      </c>
      <c r="I16" s="93" t="s">
        <v>61</v>
      </c>
      <c r="J16" s="94" t="s">
        <v>62</v>
      </c>
      <c r="K16" s="94" t="s">
        <v>63</v>
      </c>
    </row>
    <row r="17" spans="1:11" ht="22.5" customHeight="1">
      <c r="A17" s="123" t="s">
        <v>5</v>
      </c>
      <c r="B17" s="124"/>
      <c r="C17" s="124"/>
      <c r="D17" s="124"/>
      <c r="E17" s="125"/>
      <c r="F17" s="51">
        <v>0</v>
      </c>
      <c r="G17" s="51"/>
      <c r="H17" s="51">
        <v>0</v>
      </c>
      <c r="I17" s="51"/>
      <c r="J17" s="49">
        <v>0</v>
      </c>
      <c r="K17" s="49">
        <v>1</v>
      </c>
    </row>
    <row r="18" spans="1:10" s="39" customFormat="1" ht="15.75" customHeight="1">
      <c r="A18" s="126"/>
      <c r="B18" s="121"/>
      <c r="C18" s="121"/>
      <c r="D18" s="121"/>
      <c r="E18" s="121"/>
      <c r="F18" s="122"/>
      <c r="G18" s="122"/>
      <c r="H18" s="122"/>
      <c r="I18" s="122"/>
      <c r="J18" s="122"/>
    </row>
    <row r="19" spans="1:11" s="39" customFormat="1" ht="93" customHeight="1">
      <c r="A19" s="137"/>
      <c r="B19" s="138"/>
      <c r="C19" s="138"/>
      <c r="D19" s="138"/>
      <c r="E19" s="139"/>
      <c r="F19" s="93" t="s">
        <v>58</v>
      </c>
      <c r="G19" s="93" t="s">
        <v>59</v>
      </c>
      <c r="H19" s="93" t="s">
        <v>60</v>
      </c>
      <c r="I19" s="93" t="s">
        <v>61</v>
      </c>
      <c r="J19" s="94" t="s">
        <v>62</v>
      </c>
      <c r="K19" s="94" t="s">
        <v>63</v>
      </c>
    </row>
    <row r="20" spans="1:11" s="39" customFormat="1" ht="22.5" customHeight="1">
      <c r="A20" s="115" t="s">
        <v>6</v>
      </c>
      <c r="B20" s="116"/>
      <c r="C20" s="116"/>
      <c r="D20" s="116"/>
      <c r="E20" s="116"/>
      <c r="F20" s="48"/>
      <c r="G20" s="48"/>
      <c r="H20" s="48"/>
      <c r="I20" s="48"/>
      <c r="J20" s="48"/>
      <c r="K20" s="48"/>
    </row>
    <row r="21" spans="1:11" s="39" customFormat="1" ht="22.5" customHeight="1">
      <c r="A21" s="115" t="s">
        <v>7</v>
      </c>
      <c r="B21" s="116"/>
      <c r="C21" s="116"/>
      <c r="D21" s="116"/>
      <c r="E21" s="116"/>
      <c r="F21" s="48"/>
      <c r="G21" s="48"/>
      <c r="H21" s="48"/>
      <c r="I21" s="48"/>
      <c r="J21" s="48"/>
      <c r="K21" s="48"/>
    </row>
    <row r="22" spans="1:11" s="39" customFormat="1" ht="22.5" customHeight="1">
      <c r="A22" s="117" t="s">
        <v>8</v>
      </c>
      <c r="B22" s="116"/>
      <c r="C22" s="116"/>
      <c r="D22" s="116"/>
      <c r="E22" s="116"/>
      <c r="F22" s="48"/>
      <c r="G22" s="48"/>
      <c r="H22" s="48"/>
      <c r="I22" s="48"/>
      <c r="J22" s="48"/>
      <c r="K22" s="48"/>
    </row>
    <row r="23" spans="1:11" s="39" customFormat="1" ht="15" customHeight="1">
      <c r="A23" s="52"/>
      <c r="B23" s="53"/>
      <c r="C23" s="50"/>
      <c r="D23" s="54"/>
      <c r="E23" s="53"/>
      <c r="F23" s="55"/>
      <c r="G23" s="55"/>
      <c r="H23" s="55"/>
      <c r="I23" s="55"/>
      <c r="J23" s="55"/>
      <c r="K23" s="55"/>
    </row>
    <row r="24" spans="1:11" s="39" customFormat="1" ht="22.5" customHeight="1">
      <c r="A24" s="117" t="s">
        <v>9</v>
      </c>
      <c r="B24" s="116"/>
      <c r="C24" s="116"/>
      <c r="D24" s="116"/>
      <c r="E24" s="116"/>
      <c r="F24" s="48">
        <v>0</v>
      </c>
      <c r="G24" s="48"/>
      <c r="H24" s="48">
        <f>SUM(H14,H17,H22)</f>
        <v>0</v>
      </c>
      <c r="I24" s="48"/>
      <c r="J24" s="48">
        <f>SUM(J14,J17,J22)</f>
        <v>0</v>
      </c>
      <c r="K24" s="48">
        <f>SUM(K14,K17,K22)</f>
        <v>1</v>
      </c>
    </row>
    <row r="26" ht="13.5" thickBot="1"/>
    <row r="27" spans="5:6" ht="13.5" thickBot="1">
      <c r="E27" s="91" t="s">
        <v>57</v>
      </c>
      <c r="F27" s="92">
        <v>7.5345</v>
      </c>
    </row>
  </sheetData>
  <sheetProtection/>
  <mergeCells count="18">
    <mergeCell ref="A17:E17"/>
    <mergeCell ref="A18:J18"/>
    <mergeCell ref="A20:E20"/>
    <mergeCell ref="A5:J5"/>
    <mergeCell ref="A8:E8"/>
    <mergeCell ref="A9:E9"/>
    <mergeCell ref="A10:E10"/>
    <mergeCell ref="A12:E12"/>
    <mergeCell ref="A21:E21"/>
    <mergeCell ref="A22:E22"/>
    <mergeCell ref="A24:E24"/>
    <mergeCell ref="A4:K4"/>
    <mergeCell ref="A7:E7"/>
    <mergeCell ref="A16:E16"/>
    <mergeCell ref="A19:E19"/>
    <mergeCell ref="A13:E13"/>
    <mergeCell ref="A14:E14"/>
    <mergeCell ref="A15:J15"/>
  </mergeCells>
  <printOptions horizontalCentered="1"/>
  <pageMargins left="0.1968503937007874" right="0.1968503937007874" top="0.6299212598425197" bottom="0.4330708661417323" header="0.31496062992125984" footer="0.31496062992125984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4"/>
  <sheetViews>
    <sheetView zoomScalePageLayoutView="0" workbookViewId="0" topLeftCell="A1">
      <selection activeCell="D37" sqref="D37"/>
    </sheetView>
  </sheetViews>
  <sheetFormatPr defaultColWidth="11.421875" defaultRowHeight="12.75"/>
  <cols>
    <col min="1" max="1" width="19.28125" style="9" customWidth="1"/>
    <col min="2" max="5" width="17.57421875" style="9" customWidth="1"/>
    <col min="6" max="7" width="17.57421875" style="40" customWidth="1"/>
    <col min="8" max="9" width="17.57421875" style="1" customWidth="1"/>
    <col min="10" max="10" width="16.00390625" style="1" customWidth="1"/>
    <col min="11" max="11" width="16.7109375" style="1" customWidth="1"/>
    <col min="12" max="12" width="20.57421875" style="1" customWidth="1"/>
    <col min="13" max="13" width="20.7109375" style="1" customWidth="1"/>
    <col min="14" max="15" width="16.00390625" style="1" customWidth="1"/>
    <col min="16" max="16" width="14.28125" style="1" customWidth="1"/>
    <col min="17" max="17" width="7.8515625" style="1" customWidth="1"/>
    <col min="18" max="16384" width="11.421875" style="1" customWidth="1"/>
  </cols>
  <sheetData>
    <row r="1" spans="1:14" ht="24" customHeight="1">
      <c r="A1" s="120" t="s">
        <v>10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4" s="2" customFormat="1" ht="10.5" customHeight="1" thickBot="1">
      <c r="A2" s="7"/>
      <c r="N2" s="8" t="s">
        <v>11</v>
      </c>
    </row>
    <row r="3" spans="1:15" s="2" customFormat="1" ht="24" customHeight="1" thickBot="1">
      <c r="A3" s="103" t="s">
        <v>12</v>
      </c>
      <c r="B3" s="132" t="s">
        <v>46</v>
      </c>
      <c r="C3" s="146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06"/>
    </row>
    <row r="4" spans="1:15" s="2" customFormat="1" ht="107.25" customHeight="1">
      <c r="A4" s="83" t="s">
        <v>13</v>
      </c>
      <c r="B4" s="104" t="s">
        <v>66</v>
      </c>
      <c r="C4" s="104" t="s">
        <v>67</v>
      </c>
      <c r="D4" s="104" t="s">
        <v>68</v>
      </c>
      <c r="E4" s="104" t="s">
        <v>69</v>
      </c>
      <c r="F4" s="104" t="s">
        <v>77</v>
      </c>
      <c r="G4" s="104" t="s">
        <v>76</v>
      </c>
      <c r="H4" s="105" t="s">
        <v>78</v>
      </c>
      <c r="I4" s="105" t="s">
        <v>79</v>
      </c>
      <c r="J4" s="104" t="s">
        <v>70</v>
      </c>
      <c r="K4" s="104" t="s">
        <v>80</v>
      </c>
      <c r="L4" s="105" t="s">
        <v>82</v>
      </c>
      <c r="M4" s="105" t="s">
        <v>81</v>
      </c>
      <c r="N4" s="104" t="s">
        <v>71</v>
      </c>
      <c r="O4" s="104" t="s">
        <v>83</v>
      </c>
    </row>
    <row r="5" spans="1:15" s="2" customFormat="1" ht="12.75">
      <c r="A5" s="69">
        <v>652</v>
      </c>
      <c r="B5" s="70"/>
      <c r="C5" s="111">
        <f>B5/$C$43</f>
        <v>0</v>
      </c>
      <c r="D5" s="71"/>
      <c r="E5" s="111">
        <f>D5/$C$43</f>
        <v>0</v>
      </c>
      <c r="F5" s="75">
        <v>70500</v>
      </c>
      <c r="G5" s="111">
        <f>F5/$C$43</f>
        <v>9356.957993231137</v>
      </c>
      <c r="H5" s="70"/>
      <c r="I5" s="111">
        <f>H5/$C$43</f>
        <v>0</v>
      </c>
      <c r="J5" s="70"/>
      <c r="K5" s="111">
        <f>J5/$C$43</f>
        <v>0</v>
      </c>
      <c r="L5" s="70"/>
      <c r="M5" s="111">
        <f>L5/$C$43</f>
        <v>0</v>
      </c>
      <c r="N5" s="101"/>
      <c r="O5" s="111">
        <f>N5/$C$43</f>
        <v>0</v>
      </c>
    </row>
    <row r="6" spans="1:15" s="2" customFormat="1" ht="12.75">
      <c r="A6" s="69">
        <v>661</v>
      </c>
      <c r="B6" s="70"/>
      <c r="C6" s="111">
        <f aca="true" t="shared" si="0" ref="C6:C13">B6/$C$43</f>
        <v>0</v>
      </c>
      <c r="D6" s="71">
        <v>5000</v>
      </c>
      <c r="E6" s="111">
        <f aca="true" t="shared" si="1" ref="E6:E13">D6/$C$43</f>
        <v>663.6140420731302</v>
      </c>
      <c r="F6" s="72"/>
      <c r="G6" s="111">
        <f aca="true" t="shared" si="2" ref="G6:G13">F6/$C$43</f>
        <v>0</v>
      </c>
      <c r="H6" s="70"/>
      <c r="I6" s="111">
        <f aca="true" t="shared" si="3" ref="I6:I13">H6/$C$43</f>
        <v>0</v>
      </c>
      <c r="J6" s="70"/>
      <c r="K6" s="111">
        <f aca="true" t="shared" si="4" ref="K6:K13">J6/$C$43</f>
        <v>0</v>
      </c>
      <c r="L6" s="70"/>
      <c r="M6" s="111">
        <f aca="true" t="shared" si="5" ref="M6:M13">L6/$C$43</f>
        <v>0</v>
      </c>
      <c r="N6" s="101"/>
      <c r="O6" s="111">
        <f aca="true" t="shared" si="6" ref="O6:O13">N6/$C$43</f>
        <v>0</v>
      </c>
    </row>
    <row r="7" spans="1:15" s="2" customFormat="1" ht="12.75">
      <c r="A7" s="69">
        <v>663</v>
      </c>
      <c r="B7" s="71"/>
      <c r="C7" s="111">
        <f t="shared" si="0"/>
        <v>0</v>
      </c>
      <c r="D7" s="71"/>
      <c r="E7" s="111">
        <f t="shared" si="1"/>
        <v>0</v>
      </c>
      <c r="F7" s="71">
        <v>35540</v>
      </c>
      <c r="G7" s="111">
        <f t="shared" si="2"/>
        <v>4716.96861105581</v>
      </c>
      <c r="H7" s="71"/>
      <c r="I7" s="111">
        <f t="shared" si="3"/>
        <v>0</v>
      </c>
      <c r="J7" s="71"/>
      <c r="K7" s="111">
        <f t="shared" si="4"/>
        <v>0</v>
      </c>
      <c r="L7" s="71"/>
      <c r="M7" s="111">
        <f t="shared" si="5"/>
        <v>0</v>
      </c>
      <c r="N7" s="102"/>
      <c r="O7" s="111">
        <f t="shared" si="6"/>
        <v>0</v>
      </c>
    </row>
    <row r="8" spans="1:15" s="2" customFormat="1" ht="12.75">
      <c r="A8" s="69">
        <v>634</v>
      </c>
      <c r="B8" s="71"/>
      <c r="C8" s="111">
        <f t="shared" si="0"/>
        <v>0</v>
      </c>
      <c r="D8" s="71"/>
      <c r="E8" s="111">
        <f t="shared" si="1"/>
        <v>0</v>
      </c>
      <c r="F8" s="71">
        <v>8000</v>
      </c>
      <c r="G8" s="111">
        <f t="shared" si="2"/>
        <v>1061.7824673170085</v>
      </c>
      <c r="H8" s="71"/>
      <c r="I8" s="111">
        <f t="shared" si="3"/>
        <v>0</v>
      </c>
      <c r="J8" s="71"/>
      <c r="K8" s="111">
        <f t="shared" si="4"/>
        <v>0</v>
      </c>
      <c r="L8" s="71"/>
      <c r="M8" s="111">
        <f t="shared" si="5"/>
        <v>0</v>
      </c>
      <c r="N8" s="102"/>
      <c r="O8" s="111">
        <f t="shared" si="6"/>
        <v>0</v>
      </c>
    </row>
    <row r="9" spans="1:15" s="2" customFormat="1" ht="12.75">
      <c r="A9" s="69">
        <v>636</v>
      </c>
      <c r="B9" s="71"/>
      <c r="C9" s="111">
        <f t="shared" si="0"/>
        <v>0</v>
      </c>
      <c r="D9" s="71"/>
      <c r="E9" s="111">
        <f t="shared" si="1"/>
        <v>0</v>
      </c>
      <c r="F9" s="71">
        <v>60000</v>
      </c>
      <c r="G9" s="111">
        <f t="shared" si="2"/>
        <v>7963.368504877562</v>
      </c>
      <c r="H9" s="71">
        <v>5890145</v>
      </c>
      <c r="I9" s="111">
        <f t="shared" si="3"/>
        <v>781756.5863693675</v>
      </c>
      <c r="J9" s="71"/>
      <c r="K9" s="111">
        <f t="shared" si="4"/>
        <v>0</v>
      </c>
      <c r="L9" s="71"/>
      <c r="M9" s="111">
        <f t="shared" si="5"/>
        <v>0</v>
      </c>
      <c r="N9" s="102"/>
      <c r="O9" s="111">
        <f t="shared" si="6"/>
        <v>0</v>
      </c>
    </row>
    <row r="10" spans="1:15" s="2" customFormat="1" ht="12.75">
      <c r="A10" s="69">
        <v>638</v>
      </c>
      <c r="B10" s="71"/>
      <c r="C10" s="111">
        <f t="shared" si="0"/>
        <v>0</v>
      </c>
      <c r="D10" s="71"/>
      <c r="E10" s="111">
        <f t="shared" si="1"/>
        <v>0</v>
      </c>
      <c r="F10" s="71">
        <v>50000</v>
      </c>
      <c r="G10" s="111">
        <f t="shared" si="2"/>
        <v>6636.140420731303</v>
      </c>
      <c r="H10" s="71">
        <v>120000</v>
      </c>
      <c r="I10" s="111">
        <f t="shared" si="3"/>
        <v>15926.737009755125</v>
      </c>
      <c r="J10" s="71"/>
      <c r="K10" s="111">
        <f t="shared" si="4"/>
        <v>0</v>
      </c>
      <c r="L10" s="71"/>
      <c r="M10" s="111">
        <f t="shared" si="5"/>
        <v>0</v>
      </c>
      <c r="N10" s="102"/>
      <c r="O10" s="111">
        <f t="shared" si="6"/>
        <v>0</v>
      </c>
    </row>
    <row r="11" spans="1:15" s="2" customFormat="1" ht="12.75">
      <c r="A11" s="69">
        <v>6711</v>
      </c>
      <c r="B11" s="71">
        <v>2295464</v>
      </c>
      <c r="C11" s="111">
        <f t="shared" si="0"/>
        <v>304660.42869467114</v>
      </c>
      <c r="D11" s="71"/>
      <c r="E11" s="111">
        <f t="shared" si="1"/>
        <v>0</v>
      </c>
      <c r="F11" s="71"/>
      <c r="G11" s="111">
        <f t="shared" si="2"/>
        <v>0</v>
      </c>
      <c r="H11" s="71"/>
      <c r="I11" s="111">
        <f t="shared" si="3"/>
        <v>0</v>
      </c>
      <c r="J11" s="71"/>
      <c r="K11" s="111">
        <f t="shared" si="4"/>
        <v>0</v>
      </c>
      <c r="L11" s="71"/>
      <c r="M11" s="111">
        <f t="shared" si="5"/>
        <v>0</v>
      </c>
      <c r="N11" s="102"/>
      <c r="O11" s="111">
        <f t="shared" si="6"/>
        <v>0</v>
      </c>
    </row>
    <row r="12" spans="1:15" s="2" customFormat="1" ht="13.5" customHeight="1">
      <c r="A12" s="69">
        <v>6712</v>
      </c>
      <c r="B12" s="109">
        <v>200000</v>
      </c>
      <c r="C12" s="111">
        <f t="shared" si="0"/>
        <v>26544.56168292521</v>
      </c>
      <c r="D12" s="109"/>
      <c r="E12" s="111">
        <f t="shared" si="1"/>
        <v>0</v>
      </c>
      <c r="F12" s="109"/>
      <c r="G12" s="111">
        <f t="shared" si="2"/>
        <v>0</v>
      </c>
      <c r="H12" s="109"/>
      <c r="I12" s="111">
        <f t="shared" si="3"/>
        <v>0</v>
      </c>
      <c r="J12" s="109"/>
      <c r="K12" s="111">
        <f t="shared" si="4"/>
        <v>0</v>
      </c>
      <c r="L12" s="109"/>
      <c r="M12" s="111">
        <f t="shared" si="5"/>
        <v>0</v>
      </c>
      <c r="N12" s="110"/>
      <c r="O12" s="111">
        <f t="shared" si="6"/>
        <v>0</v>
      </c>
    </row>
    <row r="13" spans="1:15" s="2" customFormat="1" ht="22.5" customHeight="1">
      <c r="A13" s="81" t="s">
        <v>14</v>
      </c>
      <c r="B13" s="109">
        <f aca="true" t="shared" si="7" ref="B13:N13">SUM(B5:B12)</f>
        <v>2495464</v>
      </c>
      <c r="C13" s="111">
        <f t="shared" si="0"/>
        <v>331204.99037759635</v>
      </c>
      <c r="D13" s="109">
        <f t="shared" si="7"/>
        <v>5000</v>
      </c>
      <c r="E13" s="111">
        <f t="shared" si="1"/>
        <v>663.6140420731302</v>
      </c>
      <c r="F13" s="109">
        <f t="shared" si="7"/>
        <v>224040</v>
      </c>
      <c r="G13" s="111">
        <f t="shared" si="2"/>
        <v>29735.217997212818</v>
      </c>
      <c r="H13" s="109">
        <f t="shared" si="7"/>
        <v>6010145</v>
      </c>
      <c r="I13" s="111">
        <f t="shared" si="3"/>
        <v>797683.3233791227</v>
      </c>
      <c r="J13" s="109">
        <f t="shared" si="7"/>
        <v>0</v>
      </c>
      <c r="K13" s="111">
        <f t="shared" si="4"/>
        <v>0</v>
      </c>
      <c r="L13" s="109">
        <f t="shared" si="7"/>
        <v>0</v>
      </c>
      <c r="M13" s="111">
        <f t="shared" si="5"/>
        <v>0</v>
      </c>
      <c r="N13" s="110">
        <f t="shared" si="7"/>
        <v>0</v>
      </c>
      <c r="O13" s="111">
        <f t="shared" si="6"/>
        <v>0</v>
      </c>
    </row>
    <row r="14" spans="1:15" s="2" customFormat="1" ht="40.5" customHeight="1">
      <c r="A14" s="81" t="s">
        <v>84</v>
      </c>
      <c r="B14" s="140">
        <f>B13+D13+F13+H13+J13+L13+N13</f>
        <v>8734649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2"/>
    </row>
    <row r="15" spans="1:15" ht="38.25" customHeight="1">
      <c r="A15" s="81" t="s">
        <v>85</v>
      </c>
      <c r="B15" s="140">
        <f>C13+E13+G13+I13+K13+M13+O13</f>
        <v>1159287.145796005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2"/>
    </row>
    <row r="16" spans="1:15" ht="30" customHeight="1">
      <c r="A16" s="82" t="s">
        <v>12</v>
      </c>
      <c r="B16" s="134" t="s">
        <v>47</v>
      </c>
      <c r="C16" s="134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43"/>
      <c r="O16" s="63"/>
    </row>
    <row r="17" spans="1:15" ht="114" customHeight="1">
      <c r="A17" s="74" t="s">
        <v>13</v>
      </c>
      <c r="B17" s="104" t="s">
        <v>66</v>
      </c>
      <c r="C17" s="104" t="s">
        <v>67</v>
      </c>
      <c r="D17" s="104" t="s">
        <v>68</v>
      </c>
      <c r="E17" s="104" t="s">
        <v>69</v>
      </c>
      <c r="F17" s="104" t="s">
        <v>77</v>
      </c>
      <c r="G17" s="104" t="s">
        <v>76</v>
      </c>
      <c r="H17" s="105" t="s">
        <v>78</v>
      </c>
      <c r="I17" s="105" t="s">
        <v>79</v>
      </c>
      <c r="J17" s="104" t="s">
        <v>70</v>
      </c>
      <c r="K17" s="104" t="s">
        <v>80</v>
      </c>
      <c r="L17" s="105" t="s">
        <v>82</v>
      </c>
      <c r="M17" s="105" t="s">
        <v>81</v>
      </c>
      <c r="N17" s="104" t="s">
        <v>71</v>
      </c>
      <c r="O17" s="104" t="s">
        <v>83</v>
      </c>
    </row>
    <row r="18" spans="1:15" ht="12.75">
      <c r="A18" s="69">
        <v>652</v>
      </c>
      <c r="B18" s="70"/>
      <c r="C18" s="111">
        <f>C5</f>
        <v>0</v>
      </c>
      <c r="D18" s="71"/>
      <c r="E18" s="111">
        <f>E5</f>
        <v>0</v>
      </c>
      <c r="F18" s="75">
        <f>F5</f>
        <v>70500</v>
      </c>
      <c r="G18" s="111">
        <f>G5</f>
        <v>9356.957993231137</v>
      </c>
      <c r="H18" s="70"/>
      <c r="I18" s="111">
        <f>I5</f>
        <v>0</v>
      </c>
      <c r="J18" s="70"/>
      <c r="K18" s="111">
        <f>K5</f>
        <v>0</v>
      </c>
      <c r="L18" s="70"/>
      <c r="M18" s="111">
        <f>M5</f>
        <v>0</v>
      </c>
      <c r="N18" s="101"/>
      <c r="O18" s="76">
        <f>O5</f>
        <v>0</v>
      </c>
    </row>
    <row r="19" spans="1:15" ht="12.75">
      <c r="A19" s="69">
        <v>661</v>
      </c>
      <c r="B19" s="70"/>
      <c r="C19" s="111">
        <f aca="true" t="shared" si="8" ref="C19:C26">C6</f>
        <v>0</v>
      </c>
      <c r="D19" s="71">
        <f>D6</f>
        <v>5000</v>
      </c>
      <c r="E19" s="111">
        <f aca="true" t="shared" si="9" ref="E19:E26">E6</f>
        <v>663.6140420731302</v>
      </c>
      <c r="F19" s="75">
        <f aca="true" t="shared" si="10" ref="F19:G24">F6</f>
        <v>0</v>
      </c>
      <c r="G19" s="111">
        <f t="shared" si="10"/>
        <v>0</v>
      </c>
      <c r="H19" s="70"/>
      <c r="I19" s="111">
        <f aca="true" t="shared" si="11" ref="I19:I26">I6</f>
        <v>0</v>
      </c>
      <c r="J19" s="70"/>
      <c r="K19" s="111">
        <f aca="true" t="shared" si="12" ref="K19:K26">K6</f>
        <v>0</v>
      </c>
      <c r="L19" s="70"/>
      <c r="M19" s="111">
        <f aca="true" t="shared" si="13" ref="M19:M26">M6</f>
        <v>0</v>
      </c>
      <c r="N19" s="101"/>
      <c r="O19" s="76">
        <f aca="true" t="shared" si="14" ref="O19:O26">O6</f>
        <v>0</v>
      </c>
    </row>
    <row r="20" spans="1:15" ht="12.75">
      <c r="A20" s="69">
        <v>663</v>
      </c>
      <c r="B20" s="71"/>
      <c r="C20" s="111">
        <f t="shared" si="8"/>
        <v>0</v>
      </c>
      <c r="D20" s="71"/>
      <c r="E20" s="111">
        <f t="shared" si="9"/>
        <v>0</v>
      </c>
      <c r="F20" s="75">
        <f t="shared" si="10"/>
        <v>35540</v>
      </c>
      <c r="G20" s="111">
        <f t="shared" si="10"/>
        <v>4716.96861105581</v>
      </c>
      <c r="H20" s="71"/>
      <c r="I20" s="111">
        <f t="shared" si="11"/>
        <v>0</v>
      </c>
      <c r="J20" s="71"/>
      <c r="K20" s="111">
        <f t="shared" si="12"/>
        <v>0</v>
      </c>
      <c r="L20" s="71"/>
      <c r="M20" s="111">
        <f t="shared" si="13"/>
        <v>0</v>
      </c>
      <c r="N20" s="102"/>
      <c r="O20" s="76">
        <f t="shared" si="14"/>
        <v>0</v>
      </c>
    </row>
    <row r="21" spans="1:15" ht="12.75">
      <c r="A21" s="69">
        <v>634</v>
      </c>
      <c r="B21" s="71"/>
      <c r="C21" s="111">
        <f t="shared" si="8"/>
        <v>0</v>
      </c>
      <c r="D21" s="71"/>
      <c r="E21" s="111">
        <f t="shared" si="9"/>
        <v>0</v>
      </c>
      <c r="F21" s="75">
        <f t="shared" si="10"/>
        <v>8000</v>
      </c>
      <c r="G21" s="111">
        <f t="shared" si="10"/>
        <v>1061.7824673170085</v>
      </c>
      <c r="H21" s="71"/>
      <c r="I21" s="111">
        <f t="shared" si="11"/>
        <v>0</v>
      </c>
      <c r="J21" s="71"/>
      <c r="K21" s="111">
        <f t="shared" si="12"/>
        <v>0</v>
      </c>
      <c r="L21" s="71"/>
      <c r="M21" s="111">
        <f t="shared" si="13"/>
        <v>0</v>
      </c>
      <c r="N21" s="102"/>
      <c r="O21" s="76">
        <f t="shared" si="14"/>
        <v>0</v>
      </c>
    </row>
    <row r="22" spans="1:15" ht="12.75">
      <c r="A22" s="69">
        <v>636</v>
      </c>
      <c r="B22" s="71"/>
      <c r="C22" s="111">
        <f t="shared" si="8"/>
        <v>0</v>
      </c>
      <c r="D22" s="71"/>
      <c r="E22" s="111">
        <f t="shared" si="9"/>
        <v>0</v>
      </c>
      <c r="F22" s="75">
        <f t="shared" si="10"/>
        <v>60000</v>
      </c>
      <c r="G22" s="111">
        <f t="shared" si="10"/>
        <v>7963.368504877562</v>
      </c>
      <c r="H22" s="71">
        <f>H9</f>
        <v>5890145</v>
      </c>
      <c r="I22" s="111">
        <f t="shared" si="11"/>
        <v>781756.5863693675</v>
      </c>
      <c r="J22" s="71"/>
      <c r="K22" s="111">
        <f t="shared" si="12"/>
        <v>0</v>
      </c>
      <c r="L22" s="71"/>
      <c r="M22" s="111">
        <f t="shared" si="13"/>
        <v>0</v>
      </c>
      <c r="N22" s="102"/>
      <c r="O22" s="76">
        <f t="shared" si="14"/>
        <v>0</v>
      </c>
    </row>
    <row r="23" spans="1:15" ht="12.75">
      <c r="A23" s="69">
        <v>638</v>
      </c>
      <c r="B23" s="71"/>
      <c r="C23" s="111">
        <f t="shared" si="8"/>
        <v>0</v>
      </c>
      <c r="D23" s="71"/>
      <c r="E23" s="111">
        <f t="shared" si="9"/>
        <v>0</v>
      </c>
      <c r="F23" s="75">
        <f t="shared" si="10"/>
        <v>50000</v>
      </c>
      <c r="G23" s="111">
        <f t="shared" si="10"/>
        <v>6636.140420731303</v>
      </c>
      <c r="H23" s="71">
        <f>H10</f>
        <v>120000</v>
      </c>
      <c r="I23" s="111">
        <f t="shared" si="11"/>
        <v>15926.737009755125</v>
      </c>
      <c r="J23" s="71"/>
      <c r="K23" s="111">
        <f t="shared" si="12"/>
        <v>0</v>
      </c>
      <c r="L23" s="71"/>
      <c r="M23" s="111">
        <f t="shared" si="13"/>
        <v>0</v>
      </c>
      <c r="N23" s="102"/>
      <c r="O23" s="76">
        <f t="shared" si="14"/>
        <v>0</v>
      </c>
    </row>
    <row r="24" spans="1:15" s="2" customFormat="1" ht="15.75" customHeight="1">
      <c r="A24" s="69">
        <v>6711</v>
      </c>
      <c r="B24" s="109">
        <f>B11</f>
        <v>2295464</v>
      </c>
      <c r="C24" s="111">
        <f t="shared" si="8"/>
        <v>304660.42869467114</v>
      </c>
      <c r="D24" s="109"/>
      <c r="E24" s="111">
        <f t="shared" si="9"/>
        <v>0</v>
      </c>
      <c r="F24" s="70">
        <f t="shared" si="10"/>
        <v>0</v>
      </c>
      <c r="G24" s="111">
        <f t="shared" si="10"/>
        <v>0</v>
      </c>
      <c r="H24" s="109"/>
      <c r="I24" s="111">
        <f t="shared" si="11"/>
        <v>0</v>
      </c>
      <c r="J24" s="109"/>
      <c r="K24" s="111">
        <f t="shared" si="12"/>
        <v>0</v>
      </c>
      <c r="L24" s="109"/>
      <c r="M24" s="111">
        <f t="shared" si="13"/>
        <v>0</v>
      </c>
      <c r="N24" s="110"/>
      <c r="O24" s="112">
        <f t="shared" si="14"/>
        <v>0</v>
      </c>
    </row>
    <row r="25" spans="1:15" s="2" customFormat="1" ht="15" customHeight="1">
      <c r="A25" s="69">
        <v>6712</v>
      </c>
      <c r="B25" s="109">
        <f>B12</f>
        <v>200000</v>
      </c>
      <c r="C25" s="111">
        <f t="shared" si="8"/>
        <v>26544.56168292521</v>
      </c>
      <c r="D25" s="109"/>
      <c r="E25" s="111">
        <f t="shared" si="9"/>
        <v>0</v>
      </c>
      <c r="F25" s="70"/>
      <c r="G25" s="111">
        <f>G12</f>
        <v>0</v>
      </c>
      <c r="H25" s="109"/>
      <c r="I25" s="111">
        <f t="shared" si="11"/>
        <v>0</v>
      </c>
      <c r="J25" s="109"/>
      <c r="K25" s="111">
        <f t="shared" si="12"/>
        <v>0</v>
      </c>
      <c r="L25" s="109"/>
      <c r="M25" s="111">
        <f t="shared" si="13"/>
        <v>0</v>
      </c>
      <c r="N25" s="110"/>
      <c r="O25" s="112">
        <f t="shared" si="14"/>
        <v>0</v>
      </c>
    </row>
    <row r="26" spans="1:15" s="2" customFormat="1" ht="27" customHeight="1">
      <c r="A26" s="81" t="s">
        <v>14</v>
      </c>
      <c r="B26" s="109">
        <f aca="true" t="shared" si="15" ref="B26:N26">SUM(B18:B25)</f>
        <v>2495464</v>
      </c>
      <c r="C26" s="111">
        <f t="shared" si="8"/>
        <v>331204.99037759635</v>
      </c>
      <c r="D26" s="109">
        <f t="shared" si="15"/>
        <v>5000</v>
      </c>
      <c r="E26" s="111">
        <f t="shared" si="9"/>
        <v>663.6140420731302</v>
      </c>
      <c r="F26" s="109">
        <f t="shared" si="15"/>
        <v>224040</v>
      </c>
      <c r="G26" s="111">
        <f>G13</f>
        <v>29735.217997212818</v>
      </c>
      <c r="H26" s="109">
        <f t="shared" si="15"/>
        <v>6010145</v>
      </c>
      <c r="I26" s="111">
        <f t="shared" si="11"/>
        <v>797683.3233791227</v>
      </c>
      <c r="J26" s="109">
        <f t="shared" si="15"/>
        <v>0</v>
      </c>
      <c r="K26" s="111">
        <f t="shared" si="12"/>
        <v>0</v>
      </c>
      <c r="L26" s="109">
        <f t="shared" si="15"/>
        <v>0</v>
      </c>
      <c r="M26" s="111">
        <f t="shared" si="13"/>
        <v>0</v>
      </c>
      <c r="N26" s="110">
        <f t="shared" si="15"/>
        <v>0</v>
      </c>
      <c r="O26" s="112">
        <f t="shared" si="14"/>
        <v>0</v>
      </c>
    </row>
    <row r="27" spans="1:15" ht="26.25" customHeight="1">
      <c r="A27" s="81" t="s">
        <v>87</v>
      </c>
      <c r="B27" s="140">
        <f>B26+D26+F26+H26+J26+L26+N26</f>
        <v>8734649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2"/>
    </row>
    <row r="28" spans="1:15" ht="26.25" customHeight="1">
      <c r="A28" s="81" t="s">
        <v>88</v>
      </c>
      <c r="B28" s="140">
        <f>C26+E26+G26+I26+K26+M26+O26</f>
        <v>1159287.145796005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2"/>
    </row>
    <row r="29" spans="1:15" ht="23.25" customHeight="1">
      <c r="A29" s="82" t="s">
        <v>12</v>
      </c>
      <c r="B29" s="134" t="s">
        <v>48</v>
      </c>
      <c r="C29" s="134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43"/>
      <c r="O29" s="63"/>
    </row>
    <row r="30" spans="1:15" ht="108.75" customHeight="1">
      <c r="A30" s="74" t="s">
        <v>13</v>
      </c>
      <c r="B30" s="104" t="s">
        <v>66</v>
      </c>
      <c r="C30" s="104" t="s">
        <v>67</v>
      </c>
      <c r="D30" s="104" t="s">
        <v>68</v>
      </c>
      <c r="E30" s="104" t="s">
        <v>69</v>
      </c>
      <c r="F30" s="104" t="s">
        <v>77</v>
      </c>
      <c r="G30" s="104" t="s">
        <v>76</v>
      </c>
      <c r="H30" s="105" t="s">
        <v>78</v>
      </c>
      <c r="I30" s="105" t="s">
        <v>79</v>
      </c>
      <c r="J30" s="104" t="s">
        <v>70</v>
      </c>
      <c r="K30" s="104" t="s">
        <v>80</v>
      </c>
      <c r="L30" s="105" t="s">
        <v>82</v>
      </c>
      <c r="M30" s="105" t="s">
        <v>81</v>
      </c>
      <c r="N30" s="104" t="s">
        <v>71</v>
      </c>
      <c r="O30" s="104" t="s">
        <v>83</v>
      </c>
    </row>
    <row r="31" spans="1:15" ht="12.75">
      <c r="A31" s="69">
        <v>652</v>
      </c>
      <c r="B31" s="70"/>
      <c r="C31" s="111">
        <f aca="true" t="shared" si="16" ref="C31:C37">C18</f>
        <v>0</v>
      </c>
      <c r="D31" s="71"/>
      <c r="E31" s="113">
        <f>E18</f>
        <v>0</v>
      </c>
      <c r="F31" s="75">
        <f>F18</f>
        <v>70500</v>
      </c>
      <c r="G31" s="114">
        <f>G18</f>
        <v>9356.957993231137</v>
      </c>
      <c r="H31" s="70"/>
      <c r="I31" s="111">
        <f>I18</f>
        <v>0</v>
      </c>
      <c r="J31" s="70"/>
      <c r="K31" s="111">
        <f>K18</f>
        <v>0</v>
      </c>
      <c r="L31" s="70"/>
      <c r="M31" s="111">
        <f>M18</f>
        <v>0</v>
      </c>
      <c r="N31" s="101"/>
      <c r="O31" s="76">
        <f>O18</f>
        <v>0</v>
      </c>
    </row>
    <row r="32" spans="1:15" ht="12.75">
      <c r="A32" s="69">
        <v>661</v>
      </c>
      <c r="B32" s="70"/>
      <c r="C32" s="111">
        <f t="shared" si="16"/>
        <v>0</v>
      </c>
      <c r="D32" s="71">
        <f>D19</f>
        <v>5000</v>
      </c>
      <c r="E32" s="113">
        <f aca="true" t="shared" si="17" ref="E32:E37">E19</f>
        <v>663.6140420731302</v>
      </c>
      <c r="F32" s="72"/>
      <c r="G32" s="114">
        <f aca="true" t="shared" si="18" ref="G32:G37">G19</f>
        <v>0</v>
      </c>
      <c r="H32" s="70"/>
      <c r="I32" s="111">
        <f aca="true" t="shared" si="19" ref="I32:I37">I19</f>
        <v>0</v>
      </c>
      <c r="J32" s="70"/>
      <c r="K32" s="111">
        <f aca="true" t="shared" si="20" ref="K32:K37">K19</f>
        <v>0</v>
      </c>
      <c r="L32" s="70"/>
      <c r="M32" s="111">
        <f aca="true" t="shared" si="21" ref="M32:M37">M19</f>
        <v>0</v>
      </c>
      <c r="N32" s="101"/>
      <c r="O32" s="76">
        <f aca="true" t="shared" si="22" ref="O32:O37">O19</f>
        <v>0</v>
      </c>
    </row>
    <row r="33" spans="1:15" ht="12.75">
      <c r="A33" s="69">
        <v>663</v>
      </c>
      <c r="B33" s="71"/>
      <c r="C33" s="111">
        <f t="shared" si="16"/>
        <v>0</v>
      </c>
      <c r="D33" s="71"/>
      <c r="E33" s="113">
        <f t="shared" si="17"/>
        <v>0</v>
      </c>
      <c r="F33" s="71">
        <v>35540</v>
      </c>
      <c r="G33" s="114">
        <f t="shared" si="18"/>
        <v>4716.96861105581</v>
      </c>
      <c r="H33" s="71"/>
      <c r="I33" s="111">
        <f t="shared" si="19"/>
        <v>0</v>
      </c>
      <c r="J33" s="71"/>
      <c r="K33" s="111">
        <f t="shared" si="20"/>
        <v>0</v>
      </c>
      <c r="L33" s="71"/>
      <c r="M33" s="111">
        <f t="shared" si="21"/>
        <v>0</v>
      </c>
      <c r="N33" s="102"/>
      <c r="O33" s="76">
        <f t="shared" si="22"/>
        <v>0</v>
      </c>
    </row>
    <row r="34" spans="1:15" ht="12.75">
      <c r="A34" s="69">
        <v>634</v>
      </c>
      <c r="B34" s="71"/>
      <c r="C34" s="111">
        <f t="shared" si="16"/>
        <v>0</v>
      </c>
      <c r="D34" s="71"/>
      <c r="E34" s="113">
        <f t="shared" si="17"/>
        <v>0</v>
      </c>
      <c r="F34" s="71">
        <v>8000</v>
      </c>
      <c r="G34" s="114">
        <f t="shared" si="18"/>
        <v>1061.7824673170085</v>
      </c>
      <c r="H34" s="71"/>
      <c r="I34" s="111">
        <f t="shared" si="19"/>
        <v>0</v>
      </c>
      <c r="J34" s="71"/>
      <c r="K34" s="111">
        <f t="shared" si="20"/>
        <v>0</v>
      </c>
      <c r="L34" s="71"/>
      <c r="M34" s="111">
        <f t="shared" si="21"/>
        <v>0</v>
      </c>
      <c r="N34" s="102"/>
      <c r="O34" s="76">
        <f t="shared" si="22"/>
        <v>0</v>
      </c>
    </row>
    <row r="35" spans="1:15" ht="12.75">
      <c r="A35" s="69">
        <v>636</v>
      </c>
      <c r="B35" s="71"/>
      <c r="C35" s="111">
        <f t="shared" si="16"/>
        <v>0</v>
      </c>
      <c r="D35" s="71"/>
      <c r="E35" s="113">
        <f t="shared" si="17"/>
        <v>0</v>
      </c>
      <c r="F35" s="71">
        <v>60000</v>
      </c>
      <c r="G35" s="114">
        <f t="shared" si="18"/>
        <v>7963.368504877562</v>
      </c>
      <c r="H35" s="71">
        <f>H22</f>
        <v>5890145</v>
      </c>
      <c r="I35" s="111">
        <f t="shared" si="19"/>
        <v>781756.5863693675</v>
      </c>
      <c r="J35" s="71"/>
      <c r="K35" s="111">
        <f t="shared" si="20"/>
        <v>0</v>
      </c>
      <c r="L35" s="71"/>
      <c r="M35" s="111">
        <f t="shared" si="21"/>
        <v>0</v>
      </c>
      <c r="N35" s="102"/>
      <c r="O35" s="76">
        <f t="shared" si="22"/>
        <v>0</v>
      </c>
    </row>
    <row r="36" spans="1:15" s="2" customFormat="1" ht="15.75" customHeight="1">
      <c r="A36" s="69">
        <v>638</v>
      </c>
      <c r="B36" s="71"/>
      <c r="C36" s="111">
        <f t="shared" si="16"/>
        <v>0</v>
      </c>
      <c r="D36" s="71"/>
      <c r="E36" s="113">
        <f t="shared" si="17"/>
        <v>0</v>
      </c>
      <c r="F36" s="71">
        <v>50000</v>
      </c>
      <c r="G36" s="114">
        <f t="shared" si="18"/>
        <v>6636.140420731303</v>
      </c>
      <c r="H36" s="71">
        <f>H23</f>
        <v>120000</v>
      </c>
      <c r="I36" s="111">
        <f t="shared" si="19"/>
        <v>15926.737009755125</v>
      </c>
      <c r="J36" s="71"/>
      <c r="K36" s="111">
        <f t="shared" si="20"/>
        <v>0</v>
      </c>
      <c r="L36" s="71"/>
      <c r="M36" s="111">
        <f t="shared" si="21"/>
        <v>0</v>
      </c>
      <c r="N36" s="102"/>
      <c r="O36" s="76">
        <f t="shared" si="22"/>
        <v>0</v>
      </c>
    </row>
    <row r="37" spans="1:15" s="2" customFormat="1" ht="21.75" customHeight="1">
      <c r="A37" s="69">
        <v>671</v>
      </c>
      <c r="B37" s="71">
        <f>B24</f>
        <v>2295464</v>
      </c>
      <c r="C37" s="111">
        <f t="shared" si="16"/>
        <v>304660.42869467114</v>
      </c>
      <c r="D37" s="71"/>
      <c r="E37" s="113">
        <f t="shared" si="17"/>
        <v>0</v>
      </c>
      <c r="F37" s="71"/>
      <c r="G37" s="114">
        <f t="shared" si="18"/>
        <v>0</v>
      </c>
      <c r="H37" s="71"/>
      <c r="I37" s="111">
        <f t="shared" si="19"/>
        <v>0</v>
      </c>
      <c r="J37" s="71"/>
      <c r="K37" s="111">
        <f t="shared" si="20"/>
        <v>0</v>
      </c>
      <c r="L37" s="71"/>
      <c r="M37" s="111">
        <f t="shared" si="21"/>
        <v>0</v>
      </c>
      <c r="N37" s="102"/>
      <c r="O37" s="76">
        <f t="shared" si="22"/>
        <v>0</v>
      </c>
    </row>
    <row r="38" spans="1:15" ht="7.5" customHeight="1">
      <c r="A38" s="73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102"/>
      <c r="O38" s="63"/>
    </row>
    <row r="39" spans="1:15" ht="26.25" customHeight="1">
      <c r="A39" s="81" t="s">
        <v>14</v>
      </c>
      <c r="B39" s="71">
        <f aca="true" t="shared" si="23" ref="B39:N39">SUM(B31:B38)</f>
        <v>2295464</v>
      </c>
      <c r="C39" s="71"/>
      <c r="D39" s="71">
        <f t="shared" si="23"/>
        <v>5000</v>
      </c>
      <c r="E39" s="71"/>
      <c r="F39" s="71">
        <f t="shared" si="23"/>
        <v>224040</v>
      </c>
      <c r="G39" s="71"/>
      <c r="H39" s="71">
        <f t="shared" si="23"/>
        <v>6010145</v>
      </c>
      <c r="I39" s="71"/>
      <c r="J39" s="71">
        <f t="shared" si="23"/>
        <v>0</v>
      </c>
      <c r="K39" s="71"/>
      <c r="L39" s="71">
        <f t="shared" si="23"/>
        <v>0</v>
      </c>
      <c r="M39" s="71"/>
      <c r="N39" s="102">
        <f t="shared" si="23"/>
        <v>0</v>
      </c>
      <c r="O39" s="63"/>
    </row>
    <row r="40" spans="1:15" ht="36.75" customHeight="1">
      <c r="A40" s="81" t="s">
        <v>89</v>
      </c>
      <c r="B40" s="129">
        <f>B28</f>
        <v>1159287.145796005</v>
      </c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40"/>
      <c r="O40" s="63"/>
    </row>
    <row r="41" spans="1:15" ht="36.75" customHeight="1">
      <c r="A41" s="81" t="s">
        <v>90</v>
      </c>
      <c r="B41" s="129">
        <f>B28</f>
        <v>1159287.145796005</v>
      </c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40"/>
      <c r="O41" s="63"/>
    </row>
    <row r="42" spans="1:14" ht="12" customHeight="1" thickBot="1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</row>
    <row r="43" spans="1:12" ht="13.5" customHeight="1" thickBot="1">
      <c r="A43" s="144" t="s">
        <v>57</v>
      </c>
      <c r="B43" s="145"/>
      <c r="C43" s="108">
        <v>7.5345</v>
      </c>
      <c r="F43" s="18"/>
      <c r="G43" s="18"/>
      <c r="H43" s="19"/>
      <c r="I43" s="19"/>
      <c r="L43" s="1" t="s">
        <v>55</v>
      </c>
    </row>
    <row r="44" spans="6:12" ht="13.5" customHeight="1">
      <c r="F44" s="10"/>
      <c r="G44" s="10"/>
      <c r="H44" s="11"/>
      <c r="I44" s="11"/>
      <c r="L44" s="1" t="s">
        <v>56</v>
      </c>
    </row>
    <row r="45" spans="4:12" ht="22.5" customHeight="1">
      <c r="D45" s="12"/>
      <c r="E45" s="12"/>
      <c r="F45" s="10"/>
      <c r="G45" s="10"/>
      <c r="H45" s="20"/>
      <c r="I45" s="20"/>
      <c r="L45" s="1" t="s">
        <v>41</v>
      </c>
    </row>
    <row r="46" spans="4:9" ht="13.5" customHeight="1">
      <c r="D46" s="12"/>
      <c r="E46" s="12"/>
      <c r="F46" s="10"/>
      <c r="G46" s="10"/>
      <c r="H46" s="15"/>
      <c r="I46" s="15"/>
    </row>
    <row r="47" spans="6:9" ht="13.5" customHeight="1">
      <c r="F47" s="10"/>
      <c r="G47" s="10"/>
      <c r="H47" s="11"/>
      <c r="I47" s="11"/>
    </row>
    <row r="48" spans="6:9" ht="13.5" customHeight="1">
      <c r="F48" s="10"/>
      <c r="G48" s="10"/>
      <c r="H48" s="19"/>
      <c r="I48" s="19"/>
    </row>
    <row r="49" spans="6:9" ht="13.5" customHeight="1">
      <c r="F49" s="10"/>
      <c r="G49" s="10"/>
      <c r="H49" s="11"/>
      <c r="I49" s="11"/>
    </row>
    <row r="50" spans="6:9" ht="22.5" customHeight="1">
      <c r="F50" s="10"/>
      <c r="G50" s="10"/>
      <c r="H50" s="21"/>
      <c r="I50" s="21"/>
    </row>
    <row r="51" spans="6:9" ht="13.5" customHeight="1">
      <c r="F51" s="16"/>
      <c r="G51" s="16"/>
      <c r="H51" s="17"/>
      <c r="I51" s="17"/>
    </row>
    <row r="52" spans="2:9" ht="13.5" customHeight="1">
      <c r="B52" s="12"/>
      <c r="C52" s="12"/>
      <c r="F52" s="16"/>
      <c r="G52" s="16"/>
      <c r="H52" s="22"/>
      <c r="I52" s="22"/>
    </row>
    <row r="53" spans="4:9" ht="13.5" customHeight="1">
      <c r="D53" s="12"/>
      <c r="E53" s="12"/>
      <c r="F53" s="16"/>
      <c r="G53" s="16"/>
      <c r="H53" s="23"/>
      <c r="I53" s="23"/>
    </row>
    <row r="54" spans="4:9" ht="13.5" customHeight="1">
      <c r="D54" s="12"/>
      <c r="E54" s="12"/>
      <c r="F54" s="18"/>
      <c r="G54" s="18"/>
      <c r="H54" s="15"/>
      <c r="I54" s="15"/>
    </row>
    <row r="55" spans="6:9" ht="13.5" customHeight="1">
      <c r="F55" s="10"/>
      <c r="G55" s="10"/>
      <c r="H55" s="11"/>
      <c r="I55" s="11"/>
    </row>
    <row r="56" spans="2:9" ht="13.5" customHeight="1">
      <c r="B56" s="12"/>
      <c r="C56" s="12"/>
      <c r="F56" s="10"/>
      <c r="G56" s="10"/>
      <c r="H56" s="13"/>
      <c r="I56" s="13"/>
    </row>
    <row r="57" spans="4:9" ht="13.5" customHeight="1">
      <c r="D57" s="12"/>
      <c r="E57" s="12"/>
      <c r="F57" s="10"/>
      <c r="G57" s="10"/>
      <c r="H57" s="22"/>
      <c r="I57" s="22"/>
    </row>
    <row r="58" spans="4:9" ht="13.5" customHeight="1">
      <c r="D58" s="12"/>
      <c r="E58" s="12"/>
      <c r="F58" s="18"/>
      <c r="G58" s="18"/>
      <c r="H58" s="15"/>
      <c r="I58" s="15"/>
    </row>
    <row r="59" spans="6:9" ht="13.5" customHeight="1">
      <c r="F59" s="16"/>
      <c r="G59" s="16"/>
      <c r="H59" s="11"/>
      <c r="I59" s="11"/>
    </row>
    <row r="60" spans="4:9" ht="13.5" customHeight="1">
      <c r="D60" s="12"/>
      <c r="E60" s="12"/>
      <c r="F60" s="16"/>
      <c r="G60" s="16"/>
      <c r="H60" s="22"/>
      <c r="I60" s="22"/>
    </row>
    <row r="61" spans="6:9" ht="22.5" customHeight="1">
      <c r="F61" s="18"/>
      <c r="G61" s="18"/>
      <c r="H61" s="21"/>
      <c r="I61" s="21"/>
    </row>
    <row r="62" spans="6:9" ht="13.5" customHeight="1">
      <c r="F62" s="10"/>
      <c r="G62" s="10"/>
      <c r="H62" s="11"/>
      <c r="I62" s="11"/>
    </row>
    <row r="63" spans="6:9" ht="13.5" customHeight="1">
      <c r="F63" s="18"/>
      <c r="G63" s="18"/>
      <c r="H63" s="15"/>
      <c r="I63" s="15"/>
    </row>
    <row r="64" spans="6:9" ht="13.5" customHeight="1">
      <c r="F64" s="10"/>
      <c r="G64" s="10"/>
      <c r="H64" s="11"/>
      <c r="I64" s="11"/>
    </row>
    <row r="65" spans="6:9" ht="13.5" customHeight="1">
      <c r="F65" s="10"/>
      <c r="G65" s="10"/>
      <c r="H65" s="11"/>
      <c r="I65" s="11"/>
    </row>
    <row r="66" spans="1:9" ht="13.5" customHeight="1">
      <c r="A66" s="12"/>
      <c r="F66" s="24"/>
      <c r="G66" s="24"/>
      <c r="H66" s="22"/>
      <c r="I66" s="22"/>
    </row>
    <row r="67" spans="2:9" ht="13.5" customHeight="1">
      <c r="B67" s="12"/>
      <c r="C67" s="12"/>
      <c r="D67" s="12"/>
      <c r="E67" s="12"/>
      <c r="F67" s="25"/>
      <c r="G67" s="25"/>
      <c r="H67" s="22"/>
      <c r="I67" s="22"/>
    </row>
    <row r="68" spans="2:9" ht="13.5" customHeight="1">
      <c r="B68" s="12"/>
      <c r="C68" s="12"/>
      <c r="D68" s="12"/>
      <c r="E68" s="12"/>
      <c r="F68" s="25"/>
      <c r="G68" s="25"/>
      <c r="H68" s="13"/>
      <c r="I68" s="13"/>
    </row>
    <row r="69" spans="2:9" ht="13.5" customHeight="1">
      <c r="B69" s="12"/>
      <c r="C69" s="12"/>
      <c r="D69" s="12"/>
      <c r="E69" s="12"/>
      <c r="F69" s="18"/>
      <c r="G69" s="18"/>
      <c r="H69" s="19"/>
      <c r="I69" s="19"/>
    </row>
    <row r="70" spans="6:9" ht="12.75">
      <c r="F70" s="10"/>
      <c r="G70" s="10"/>
      <c r="H70" s="11"/>
      <c r="I70" s="11"/>
    </row>
    <row r="71" spans="2:9" ht="12.75">
      <c r="B71" s="12"/>
      <c r="C71" s="12"/>
      <c r="F71" s="10"/>
      <c r="G71" s="10"/>
      <c r="H71" s="22"/>
      <c r="I71" s="22"/>
    </row>
    <row r="72" spans="4:9" ht="12.75">
      <c r="D72" s="12"/>
      <c r="E72" s="12"/>
      <c r="F72" s="10"/>
      <c r="G72" s="10"/>
      <c r="H72" s="13"/>
      <c r="I72" s="13"/>
    </row>
    <row r="73" spans="4:9" ht="12.75">
      <c r="D73" s="12"/>
      <c r="E73" s="12"/>
      <c r="F73" s="18"/>
      <c r="G73" s="18"/>
      <c r="H73" s="15"/>
      <c r="I73" s="15"/>
    </row>
    <row r="74" spans="6:9" ht="12.75">
      <c r="F74" s="10"/>
      <c r="G74" s="10"/>
      <c r="H74" s="11"/>
      <c r="I74" s="11"/>
    </row>
    <row r="75" spans="6:9" ht="12.75">
      <c r="F75" s="10"/>
      <c r="G75" s="10"/>
      <c r="H75" s="11"/>
      <c r="I75" s="11"/>
    </row>
    <row r="76" spans="6:9" ht="12.75">
      <c r="F76" s="26"/>
      <c r="G76" s="26"/>
      <c r="H76" s="27"/>
      <c r="I76" s="27"/>
    </row>
    <row r="77" spans="6:9" ht="12.75">
      <c r="F77" s="10"/>
      <c r="G77" s="10"/>
      <c r="H77" s="11"/>
      <c r="I77" s="11"/>
    </row>
    <row r="78" spans="6:9" ht="12.75">
      <c r="F78" s="10"/>
      <c r="G78" s="10"/>
      <c r="H78" s="11"/>
      <c r="I78" s="11"/>
    </row>
    <row r="79" spans="6:9" ht="12.75">
      <c r="F79" s="10"/>
      <c r="G79" s="10"/>
      <c r="H79" s="11"/>
      <c r="I79" s="11"/>
    </row>
    <row r="80" spans="6:9" ht="12.75">
      <c r="F80" s="18"/>
      <c r="G80" s="18"/>
      <c r="H80" s="15"/>
      <c r="I80" s="15"/>
    </row>
    <row r="81" spans="6:9" ht="12.75">
      <c r="F81" s="10"/>
      <c r="G81" s="10"/>
      <c r="H81" s="11"/>
      <c r="I81" s="11"/>
    </row>
    <row r="82" spans="6:9" ht="12.75">
      <c r="F82" s="18"/>
      <c r="G82" s="18"/>
      <c r="H82" s="15"/>
      <c r="I82" s="15"/>
    </row>
    <row r="83" spans="6:9" ht="12.75">
      <c r="F83" s="10"/>
      <c r="G83" s="10"/>
      <c r="H83" s="11"/>
      <c r="I83" s="11"/>
    </row>
    <row r="84" spans="6:9" ht="12.75">
      <c r="F84" s="10"/>
      <c r="G84" s="10"/>
      <c r="H84" s="11"/>
      <c r="I84" s="11"/>
    </row>
    <row r="85" spans="6:9" ht="12.75">
      <c r="F85" s="10"/>
      <c r="G85" s="10"/>
      <c r="H85" s="11"/>
      <c r="I85" s="11"/>
    </row>
    <row r="86" spans="6:9" ht="12.75">
      <c r="F86" s="10"/>
      <c r="G86" s="10"/>
      <c r="H86" s="11"/>
      <c r="I86" s="11"/>
    </row>
    <row r="87" spans="1:9" ht="28.5" customHeight="1">
      <c r="A87" s="28"/>
      <c r="B87" s="28"/>
      <c r="C87" s="28"/>
      <c r="D87" s="28"/>
      <c r="E87" s="28"/>
      <c r="F87" s="29"/>
      <c r="G87" s="29"/>
      <c r="H87" s="30"/>
      <c r="I87" s="100"/>
    </row>
    <row r="88" spans="4:9" ht="12.75">
      <c r="D88" s="12"/>
      <c r="E88" s="12"/>
      <c r="F88" s="10"/>
      <c r="G88" s="10"/>
      <c r="H88" s="13"/>
      <c r="I88" s="13"/>
    </row>
    <row r="89" spans="6:9" ht="12.75">
      <c r="F89" s="31"/>
      <c r="G89" s="31"/>
      <c r="H89" s="32"/>
      <c r="I89" s="32"/>
    </row>
    <row r="90" spans="6:9" ht="12.75">
      <c r="F90" s="10"/>
      <c r="G90" s="10"/>
      <c r="H90" s="11"/>
      <c r="I90" s="11"/>
    </row>
    <row r="91" spans="6:9" ht="12.75">
      <c r="F91" s="26"/>
      <c r="G91" s="26"/>
      <c r="H91" s="27"/>
      <c r="I91" s="27"/>
    </row>
    <row r="92" spans="6:9" ht="12.75">
      <c r="F92" s="26"/>
      <c r="G92" s="26"/>
      <c r="H92" s="27"/>
      <c r="I92" s="27"/>
    </row>
    <row r="93" spans="6:9" ht="12.75">
      <c r="F93" s="10"/>
      <c r="G93" s="10"/>
      <c r="H93" s="11"/>
      <c r="I93" s="11"/>
    </row>
    <row r="94" spans="6:9" ht="12.75">
      <c r="F94" s="18"/>
      <c r="G94" s="18"/>
      <c r="H94" s="15"/>
      <c r="I94" s="15"/>
    </row>
    <row r="95" spans="6:9" ht="12.75">
      <c r="F95" s="10"/>
      <c r="G95" s="10"/>
      <c r="H95" s="11"/>
      <c r="I95" s="11"/>
    </row>
    <row r="96" spans="6:9" ht="12.75">
      <c r="F96" s="10"/>
      <c r="G96" s="10"/>
      <c r="H96" s="11"/>
      <c r="I96" s="11"/>
    </row>
    <row r="97" spans="6:9" ht="12.75">
      <c r="F97" s="18"/>
      <c r="G97" s="18"/>
      <c r="H97" s="15"/>
      <c r="I97" s="15"/>
    </row>
    <row r="98" spans="6:9" ht="12.75">
      <c r="F98" s="10"/>
      <c r="G98" s="10"/>
      <c r="H98" s="11"/>
      <c r="I98" s="11"/>
    </row>
    <row r="99" spans="6:9" ht="12.75">
      <c r="F99" s="26"/>
      <c r="G99" s="26"/>
      <c r="H99" s="27"/>
      <c r="I99" s="27"/>
    </row>
    <row r="100" spans="6:9" ht="12.75">
      <c r="F100" s="18"/>
      <c r="G100" s="18"/>
      <c r="H100" s="32"/>
      <c r="I100" s="32"/>
    </row>
    <row r="101" spans="6:9" ht="12.75">
      <c r="F101" s="16"/>
      <c r="G101" s="16"/>
      <c r="H101" s="27"/>
      <c r="I101" s="27"/>
    </row>
    <row r="102" spans="6:9" ht="12.75">
      <c r="F102" s="18"/>
      <c r="G102" s="18"/>
      <c r="H102" s="15"/>
      <c r="I102" s="15"/>
    </row>
    <row r="103" spans="6:9" ht="12.75">
      <c r="F103" s="10"/>
      <c r="G103" s="10"/>
      <c r="H103" s="11"/>
      <c r="I103" s="11"/>
    </row>
    <row r="104" spans="4:9" ht="12.75">
      <c r="D104" s="12"/>
      <c r="E104" s="12"/>
      <c r="F104" s="10"/>
      <c r="G104" s="10"/>
      <c r="H104" s="13"/>
      <c r="I104" s="13"/>
    </row>
    <row r="105" spans="6:9" ht="12.75">
      <c r="F105" s="16"/>
      <c r="G105" s="16"/>
      <c r="H105" s="15"/>
      <c r="I105" s="15"/>
    </row>
    <row r="106" spans="6:9" ht="12.75">
      <c r="F106" s="16"/>
      <c r="G106" s="16"/>
      <c r="H106" s="27"/>
      <c r="I106" s="27"/>
    </row>
    <row r="107" spans="4:9" ht="12.75">
      <c r="D107" s="12"/>
      <c r="E107" s="12"/>
      <c r="F107" s="16"/>
      <c r="G107" s="16"/>
      <c r="H107" s="33"/>
      <c r="I107" s="33"/>
    </row>
    <row r="108" spans="4:9" ht="12.75">
      <c r="D108" s="12"/>
      <c r="E108" s="12"/>
      <c r="F108" s="18"/>
      <c r="G108" s="18"/>
      <c r="H108" s="19"/>
      <c r="I108" s="19"/>
    </row>
    <row r="109" spans="6:9" ht="12.75">
      <c r="F109" s="10"/>
      <c r="G109" s="10"/>
      <c r="H109" s="11"/>
      <c r="I109" s="11"/>
    </row>
    <row r="110" spans="6:9" ht="12.75">
      <c r="F110" s="31"/>
      <c r="G110" s="31"/>
      <c r="H110" s="34"/>
      <c r="I110" s="34"/>
    </row>
    <row r="111" spans="6:9" ht="11.25" customHeight="1">
      <c r="F111" s="26"/>
      <c r="G111" s="26"/>
      <c r="H111" s="27"/>
      <c r="I111" s="27"/>
    </row>
    <row r="112" spans="2:9" ht="24" customHeight="1">
      <c r="B112" s="12"/>
      <c r="C112" s="12"/>
      <c r="F112" s="26"/>
      <c r="G112" s="26"/>
      <c r="H112" s="35"/>
      <c r="I112" s="35"/>
    </row>
    <row r="113" spans="4:9" ht="15" customHeight="1">
      <c r="D113" s="12"/>
      <c r="E113" s="12"/>
      <c r="F113" s="26"/>
      <c r="G113" s="26"/>
      <c r="H113" s="35"/>
      <c r="I113" s="35"/>
    </row>
    <row r="114" spans="6:9" ht="11.25" customHeight="1">
      <c r="F114" s="31"/>
      <c r="G114" s="31"/>
      <c r="H114" s="32"/>
      <c r="I114" s="32"/>
    </row>
    <row r="115" spans="6:9" ht="12.75">
      <c r="F115" s="26"/>
      <c r="G115" s="26"/>
      <c r="H115" s="27"/>
      <c r="I115" s="27"/>
    </row>
    <row r="116" spans="2:9" ht="13.5" customHeight="1">
      <c r="B116" s="12"/>
      <c r="C116" s="12"/>
      <c r="F116" s="26"/>
      <c r="G116" s="26"/>
      <c r="H116" s="36"/>
      <c r="I116" s="36"/>
    </row>
    <row r="117" spans="4:9" ht="12.75" customHeight="1">
      <c r="D117" s="12"/>
      <c r="E117" s="12"/>
      <c r="F117" s="26"/>
      <c r="G117" s="26"/>
      <c r="H117" s="13"/>
      <c r="I117" s="13"/>
    </row>
    <row r="118" spans="4:9" ht="12.75" customHeight="1">
      <c r="D118" s="12"/>
      <c r="E118" s="12"/>
      <c r="F118" s="18"/>
      <c r="G118" s="18"/>
      <c r="H118" s="19"/>
      <c r="I118" s="19"/>
    </row>
    <row r="119" spans="6:9" ht="12.75">
      <c r="F119" s="10"/>
      <c r="G119" s="10"/>
      <c r="H119" s="11"/>
      <c r="I119" s="11"/>
    </row>
    <row r="120" spans="4:9" ht="12.75">
      <c r="D120" s="12"/>
      <c r="E120" s="12"/>
      <c r="F120" s="10"/>
      <c r="G120" s="10"/>
      <c r="H120" s="33"/>
      <c r="I120" s="33"/>
    </row>
    <row r="121" spans="6:9" ht="12.75">
      <c r="F121" s="31"/>
      <c r="G121" s="31"/>
      <c r="H121" s="32"/>
      <c r="I121" s="32"/>
    </row>
    <row r="122" spans="6:9" ht="12.75">
      <c r="F122" s="26"/>
      <c r="G122" s="26"/>
      <c r="H122" s="27"/>
      <c r="I122" s="27"/>
    </row>
    <row r="123" spans="6:9" ht="12.75">
      <c r="F123" s="10"/>
      <c r="G123" s="10"/>
      <c r="H123" s="11"/>
      <c r="I123" s="11"/>
    </row>
    <row r="124" spans="1:9" ht="19.5" customHeight="1">
      <c r="A124" s="37"/>
      <c r="B124" s="5"/>
      <c r="C124" s="5"/>
      <c r="D124" s="5"/>
      <c r="E124" s="5"/>
      <c r="F124" s="5"/>
      <c r="G124" s="5"/>
      <c r="H124" s="22"/>
      <c r="I124" s="22"/>
    </row>
    <row r="125" spans="1:9" ht="15" customHeight="1">
      <c r="A125" s="12"/>
      <c r="F125" s="24"/>
      <c r="G125" s="24"/>
      <c r="H125" s="22"/>
      <c r="I125" s="22"/>
    </row>
    <row r="126" spans="1:9" ht="12.75">
      <c r="A126" s="12"/>
      <c r="B126" s="12"/>
      <c r="C126" s="12"/>
      <c r="F126" s="24"/>
      <c r="G126" s="24"/>
      <c r="H126" s="13"/>
      <c r="I126" s="13"/>
    </row>
    <row r="127" spans="4:9" ht="12.75">
      <c r="D127" s="12"/>
      <c r="E127" s="12"/>
      <c r="F127" s="10"/>
      <c r="G127" s="10"/>
      <c r="H127" s="22"/>
      <c r="I127" s="22"/>
    </row>
    <row r="128" spans="6:9" ht="12.75">
      <c r="F128" s="14"/>
      <c r="G128" s="14"/>
      <c r="H128" s="15"/>
      <c r="I128" s="15"/>
    </row>
    <row r="129" spans="2:9" ht="12.75">
      <c r="B129" s="12"/>
      <c r="C129" s="12"/>
      <c r="F129" s="10"/>
      <c r="G129" s="10"/>
      <c r="H129" s="13"/>
      <c r="I129" s="13"/>
    </row>
    <row r="130" spans="4:9" ht="12.75">
      <c r="D130" s="12"/>
      <c r="E130" s="12"/>
      <c r="F130" s="10"/>
      <c r="G130" s="10"/>
      <c r="H130" s="13"/>
      <c r="I130" s="13"/>
    </row>
    <row r="131" spans="6:9" ht="12.75">
      <c r="F131" s="18"/>
      <c r="G131" s="18"/>
      <c r="H131" s="19"/>
      <c r="I131" s="19"/>
    </row>
    <row r="132" spans="4:9" ht="22.5" customHeight="1">
      <c r="D132" s="12"/>
      <c r="E132" s="12"/>
      <c r="F132" s="10"/>
      <c r="G132" s="10"/>
      <c r="H132" s="20"/>
      <c r="I132" s="20"/>
    </row>
    <row r="133" spans="6:9" ht="12.75">
      <c r="F133" s="10"/>
      <c r="G133" s="10"/>
      <c r="H133" s="19"/>
      <c r="I133" s="19"/>
    </row>
    <row r="134" spans="2:9" ht="12.75">
      <c r="B134" s="12"/>
      <c r="C134" s="12"/>
      <c r="F134" s="16"/>
      <c r="G134" s="16"/>
      <c r="H134" s="22"/>
      <c r="I134" s="22"/>
    </row>
    <row r="135" spans="4:9" ht="12.75">
      <c r="D135" s="12"/>
      <c r="E135" s="12"/>
      <c r="F135" s="16"/>
      <c r="G135" s="16"/>
      <c r="H135" s="23"/>
      <c r="I135" s="23"/>
    </row>
    <row r="136" spans="6:9" ht="12.75">
      <c r="F136" s="18"/>
      <c r="G136" s="18"/>
      <c r="H136" s="15"/>
      <c r="I136" s="15"/>
    </row>
    <row r="137" spans="1:9" ht="13.5" customHeight="1">
      <c r="A137" s="12"/>
      <c r="F137" s="24"/>
      <c r="G137" s="24"/>
      <c r="H137" s="22"/>
      <c r="I137" s="22"/>
    </row>
    <row r="138" spans="2:9" ht="13.5" customHeight="1">
      <c r="B138" s="12"/>
      <c r="C138" s="12"/>
      <c r="F138" s="10"/>
      <c r="G138" s="10"/>
      <c r="H138" s="22"/>
      <c r="I138" s="22"/>
    </row>
    <row r="139" spans="4:9" ht="13.5" customHeight="1">
      <c r="D139" s="12"/>
      <c r="E139" s="12"/>
      <c r="F139" s="10"/>
      <c r="G139" s="10"/>
      <c r="H139" s="13"/>
      <c r="I139" s="13"/>
    </row>
    <row r="140" spans="4:9" ht="12.75">
      <c r="D140" s="12"/>
      <c r="E140" s="12"/>
      <c r="F140" s="18"/>
      <c r="G140" s="18"/>
      <c r="H140" s="15"/>
      <c r="I140" s="15"/>
    </row>
    <row r="141" spans="4:9" ht="12.75">
      <c r="D141" s="12"/>
      <c r="E141" s="12"/>
      <c r="F141" s="10"/>
      <c r="G141" s="10"/>
      <c r="H141" s="13"/>
      <c r="I141" s="13"/>
    </row>
    <row r="142" spans="6:9" ht="12.75">
      <c r="F142" s="31"/>
      <c r="G142" s="31"/>
      <c r="H142" s="32"/>
      <c r="I142" s="32"/>
    </row>
    <row r="143" spans="4:9" ht="12.75">
      <c r="D143" s="12"/>
      <c r="E143" s="12"/>
      <c r="F143" s="16"/>
      <c r="G143" s="16"/>
      <c r="H143" s="33"/>
      <c r="I143" s="33"/>
    </row>
    <row r="144" spans="4:9" ht="12.75">
      <c r="D144" s="12"/>
      <c r="E144" s="12"/>
      <c r="F144" s="18"/>
      <c r="G144" s="18"/>
      <c r="H144" s="19"/>
      <c r="I144" s="19"/>
    </row>
    <row r="145" spans="6:9" ht="12.75">
      <c r="F145" s="31"/>
      <c r="G145" s="31"/>
      <c r="H145" s="38"/>
      <c r="I145" s="38"/>
    </row>
    <row r="146" spans="2:9" ht="12.75">
      <c r="B146" s="12"/>
      <c r="C146" s="12"/>
      <c r="F146" s="26"/>
      <c r="G146" s="26"/>
      <c r="H146" s="36"/>
      <c r="I146" s="36"/>
    </row>
    <row r="147" spans="4:9" ht="12.75">
      <c r="D147" s="12"/>
      <c r="E147" s="12"/>
      <c r="F147" s="26"/>
      <c r="G147" s="26"/>
      <c r="H147" s="13"/>
      <c r="I147" s="13"/>
    </row>
    <row r="148" spans="4:9" ht="12.75">
      <c r="D148" s="12"/>
      <c r="E148" s="12"/>
      <c r="F148" s="18"/>
      <c r="G148" s="18"/>
      <c r="H148" s="19"/>
      <c r="I148" s="19"/>
    </row>
    <row r="149" spans="4:9" ht="12.75">
      <c r="D149" s="12"/>
      <c r="E149" s="12"/>
      <c r="F149" s="18"/>
      <c r="G149" s="18"/>
      <c r="H149" s="19"/>
      <c r="I149" s="19"/>
    </row>
    <row r="150" spans="6:9" ht="12.75">
      <c r="F150" s="10"/>
      <c r="G150" s="10"/>
      <c r="H150" s="11"/>
      <c r="I150" s="11"/>
    </row>
    <row r="151" spans="1:9" s="39" customFormat="1" ht="18" customHeight="1">
      <c r="A151" s="130"/>
      <c r="B151" s="131"/>
      <c r="C151" s="131"/>
      <c r="D151" s="131"/>
      <c r="E151" s="131"/>
      <c r="F151" s="131"/>
      <c r="G151" s="131"/>
      <c r="H151" s="131"/>
      <c r="I151" s="46"/>
    </row>
    <row r="152" spans="1:9" ht="28.5" customHeight="1">
      <c r="A152" s="28"/>
      <c r="B152" s="28"/>
      <c r="C152" s="28"/>
      <c r="D152" s="28"/>
      <c r="E152" s="28"/>
      <c r="F152" s="29"/>
      <c r="G152" s="29"/>
      <c r="H152" s="30"/>
      <c r="I152" s="100"/>
    </row>
    <row r="154" spans="1:9" ht="15.75">
      <c r="A154" s="41"/>
      <c r="B154" s="12"/>
      <c r="C154" s="12"/>
      <c r="D154" s="12"/>
      <c r="E154" s="12"/>
      <c r="F154" s="42"/>
      <c r="G154" s="42"/>
      <c r="H154" s="4"/>
      <c r="I154" s="4"/>
    </row>
    <row r="155" spans="1:9" ht="12.75">
      <c r="A155" s="12"/>
      <c r="B155" s="12"/>
      <c r="C155" s="12"/>
      <c r="D155" s="12"/>
      <c r="E155" s="12"/>
      <c r="F155" s="42"/>
      <c r="G155" s="42"/>
      <c r="H155" s="4"/>
      <c r="I155" s="4"/>
    </row>
    <row r="156" spans="1:9" ht="17.25" customHeight="1">
      <c r="A156" s="12"/>
      <c r="B156" s="12"/>
      <c r="C156" s="12"/>
      <c r="D156" s="12"/>
      <c r="E156" s="12"/>
      <c r="F156" s="42"/>
      <c r="G156" s="42"/>
      <c r="H156" s="4"/>
      <c r="I156" s="4"/>
    </row>
    <row r="157" spans="1:9" ht="13.5" customHeight="1">
      <c r="A157" s="12"/>
      <c r="B157" s="12"/>
      <c r="C157" s="12"/>
      <c r="D157" s="12"/>
      <c r="E157" s="12"/>
      <c r="F157" s="42"/>
      <c r="G157" s="42"/>
      <c r="H157" s="4"/>
      <c r="I157" s="4"/>
    </row>
    <row r="158" spans="1:9" ht="12.75">
      <c r="A158" s="12"/>
      <c r="B158" s="12"/>
      <c r="C158" s="12"/>
      <c r="D158" s="12"/>
      <c r="E158" s="12"/>
      <c r="F158" s="42"/>
      <c r="G158" s="42"/>
      <c r="H158" s="4"/>
      <c r="I158" s="4"/>
    </row>
    <row r="159" spans="1:5" ht="12.75">
      <c r="A159" s="12"/>
      <c r="B159" s="12"/>
      <c r="C159" s="12"/>
      <c r="D159" s="12"/>
      <c r="E159" s="12"/>
    </row>
    <row r="160" spans="1:9" ht="12.75">
      <c r="A160" s="12"/>
      <c r="B160" s="12"/>
      <c r="C160" s="12"/>
      <c r="D160" s="12"/>
      <c r="E160" s="12"/>
      <c r="F160" s="42"/>
      <c r="G160" s="42"/>
      <c r="H160" s="4"/>
      <c r="I160" s="4"/>
    </row>
    <row r="161" spans="1:9" ht="12.75">
      <c r="A161" s="12"/>
      <c r="B161" s="12"/>
      <c r="C161" s="12"/>
      <c r="D161" s="12"/>
      <c r="E161" s="12"/>
      <c r="F161" s="42"/>
      <c r="G161" s="42"/>
      <c r="H161" s="43"/>
      <c r="I161" s="43"/>
    </row>
    <row r="162" spans="1:9" ht="12.75">
      <c r="A162" s="12"/>
      <c r="B162" s="12"/>
      <c r="C162" s="12"/>
      <c r="D162" s="12"/>
      <c r="E162" s="12"/>
      <c r="F162" s="42"/>
      <c r="G162" s="42"/>
      <c r="H162" s="4"/>
      <c r="I162" s="4"/>
    </row>
    <row r="163" spans="1:9" ht="22.5" customHeight="1">
      <c r="A163" s="12"/>
      <c r="B163" s="12"/>
      <c r="C163" s="12"/>
      <c r="D163" s="12"/>
      <c r="E163" s="12"/>
      <c r="F163" s="42"/>
      <c r="G163" s="42"/>
      <c r="H163" s="20"/>
      <c r="I163" s="20"/>
    </row>
    <row r="164" spans="6:9" ht="22.5" customHeight="1">
      <c r="F164" s="18"/>
      <c r="G164" s="18"/>
      <c r="H164" s="21"/>
      <c r="I164" s="21"/>
    </row>
  </sheetData>
  <sheetProtection/>
  <mergeCells count="12">
    <mergeCell ref="A151:H151"/>
    <mergeCell ref="B14:O14"/>
    <mergeCell ref="B15:O15"/>
    <mergeCell ref="B41:N41"/>
    <mergeCell ref="B27:O27"/>
    <mergeCell ref="B28:O28"/>
    <mergeCell ref="B29:N29"/>
    <mergeCell ref="A43:B43"/>
    <mergeCell ref="A1:N1"/>
    <mergeCell ref="B3:N3"/>
    <mergeCell ref="B16:N16"/>
    <mergeCell ref="B40:N40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fitToHeight="1" fitToWidth="1" horizontalDpi="600" verticalDpi="600" orientation="landscape" paperSize="9" scale="57" r:id="rId2"/>
  <headerFooter alignWithMargins="0">
    <oddFooter>&amp;R&amp;P</oddFooter>
  </headerFooter>
  <rowBreaks count="3" manualBreakCount="3">
    <brk id="14" max="8" man="1"/>
    <brk id="85" max="9" man="1"/>
    <brk id="149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6"/>
  <sheetViews>
    <sheetView zoomScalePageLayoutView="0" workbookViewId="0" topLeftCell="C1">
      <selection activeCell="G24" sqref="G24"/>
    </sheetView>
  </sheetViews>
  <sheetFormatPr defaultColWidth="11.421875" defaultRowHeight="12.75"/>
  <cols>
    <col min="1" max="1" width="11.421875" style="58" bestFit="1" customWidth="1"/>
    <col min="2" max="2" width="38.7109375" style="59" customWidth="1"/>
    <col min="3" max="4" width="12.57421875" style="87" customWidth="1"/>
    <col min="5" max="6" width="11.8515625" style="87" customWidth="1"/>
    <col min="7" max="8" width="8.7109375" style="3" customWidth="1"/>
    <col min="9" max="10" width="9.57421875" style="3" customWidth="1"/>
    <col min="11" max="12" width="12.140625" style="3" customWidth="1"/>
    <col min="13" max="13" width="8.140625" style="3" bestFit="1" customWidth="1"/>
    <col min="14" max="14" width="8.140625" style="3" customWidth="1"/>
    <col min="15" max="15" width="12.57421875" style="3" customWidth="1"/>
    <col min="16" max="16" width="14.00390625" style="3" customWidth="1"/>
    <col min="17" max="17" width="10.00390625" style="3" bestFit="1" customWidth="1"/>
    <col min="18" max="18" width="10.00390625" style="3" customWidth="1"/>
    <col min="19" max="19" width="14.140625" style="3" bestFit="1" customWidth="1"/>
    <col min="20" max="20" width="14.140625" style="3" customWidth="1"/>
    <col min="21" max="21" width="14.140625" style="3" bestFit="1" customWidth="1"/>
    <col min="22" max="16384" width="11.421875" style="1" customWidth="1"/>
  </cols>
  <sheetData>
    <row r="1" spans="1:22" ht="46.5" customHeight="1" thickBot="1">
      <c r="A1" s="147" t="s">
        <v>15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</row>
    <row r="2" spans="1:22" s="4" customFormat="1" ht="138.75" customHeight="1">
      <c r="A2" s="97" t="s">
        <v>16</v>
      </c>
      <c r="B2" s="97" t="s">
        <v>17</v>
      </c>
      <c r="C2" s="97" t="s">
        <v>64</v>
      </c>
      <c r="D2" s="97" t="s">
        <v>65</v>
      </c>
      <c r="E2" s="97" t="s">
        <v>66</v>
      </c>
      <c r="F2" s="97" t="s">
        <v>67</v>
      </c>
      <c r="G2" s="97" t="s">
        <v>68</v>
      </c>
      <c r="H2" s="97" t="s">
        <v>69</v>
      </c>
      <c r="I2" s="97" t="s">
        <v>77</v>
      </c>
      <c r="J2" s="97" t="s">
        <v>76</v>
      </c>
      <c r="K2" s="98" t="s">
        <v>78</v>
      </c>
      <c r="L2" s="98" t="s">
        <v>79</v>
      </c>
      <c r="M2" s="97" t="s">
        <v>70</v>
      </c>
      <c r="N2" s="97" t="s">
        <v>80</v>
      </c>
      <c r="O2" s="98" t="s">
        <v>82</v>
      </c>
      <c r="P2" s="98" t="s">
        <v>81</v>
      </c>
      <c r="Q2" s="97" t="s">
        <v>71</v>
      </c>
      <c r="R2" s="97" t="s">
        <v>83</v>
      </c>
      <c r="S2" s="97" t="s">
        <v>72</v>
      </c>
      <c r="T2" s="97" t="s">
        <v>73</v>
      </c>
      <c r="U2" s="97" t="s">
        <v>74</v>
      </c>
      <c r="V2" s="97" t="s">
        <v>75</v>
      </c>
    </row>
    <row r="3" spans="1:22" s="4" customFormat="1" ht="12.75">
      <c r="A3" s="61"/>
      <c r="B3" s="64" t="s">
        <v>35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</row>
    <row r="4" spans="1:22" ht="12.75">
      <c r="A4" s="61"/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</row>
    <row r="5" spans="1:22" s="4" customFormat="1" ht="12.75">
      <c r="A5" s="61"/>
      <c r="B5" s="66" t="s">
        <v>39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1:22" s="4" customFormat="1" ht="12.75" customHeight="1">
      <c r="A6" s="67" t="s">
        <v>38</v>
      </c>
      <c r="B6" s="66" t="s">
        <v>40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</row>
    <row r="7" spans="1:22" s="4" customFormat="1" ht="15.75">
      <c r="A7" s="84" t="s">
        <v>43</v>
      </c>
      <c r="B7" s="85" t="s">
        <v>44</v>
      </c>
      <c r="C7" s="86">
        <f>C8+C23</f>
        <v>8734649.087</v>
      </c>
      <c r="D7" s="86">
        <f aca="true" t="shared" si="0" ref="D7:D27">C7/$C$33</f>
        <v>1159287.157342889</v>
      </c>
      <c r="E7" s="86">
        <f>E8+E23</f>
        <v>2495464.087</v>
      </c>
      <c r="F7" s="86">
        <f>E7/$C$33</f>
        <v>331205.00192448066</v>
      </c>
      <c r="G7" s="86">
        <f>G8+G23</f>
        <v>5000</v>
      </c>
      <c r="H7" s="86">
        <f>G7/$C$33</f>
        <v>663.6140420731302</v>
      </c>
      <c r="I7" s="86">
        <f>I8+I23</f>
        <v>229040</v>
      </c>
      <c r="J7" s="86">
        <f>I7/$C$33</f>
        <v>30398.83203928595</v>
      </c>
      <c r="K7" s="86">
        <f>K8+K23</f>
        <v>6005145</v>
      </c>
      <c r="L7" s="86">
        <f>K7/$C$33</f>
        <v>797019.7093370495</v>
      </c>
      <c r="M7" s="86">
        <f>M8+M23</f>
        <v>0</v>
      </c>
      <c r="N7" s="86">
        <f>M7/$C$33</f>
        <v>0</v>
      </c>
      <c r="O7" s="86">
        <f>O8+O23</f>
        <v>0</v>
      </c>
      <c r="P7" s="86">
        <f>O7/$C$33</f>
        <v>0</v>
      </c>
      <c r="Q7" s="86">
        <f>Q8+Q23</f>
        <v>0</v>
      </c>
      <c r="R7" s="86">
        <f aca="true" t="shared" si="1" ref="R7:R31">Q7/$C$33</f>
        <v>0</v>
      </c>
      <c r="S7" s="86">
        <f>S8+S23</f>
        <v>8734649.087</v>
      </c>
      <c r="T7" s="86">
        <f aca="true" t="shared" si="2" ref="T7:T31">S7/$C$33</f>
        <v>1159287.157342889</v>
      </c>
      <c r="U7" s="86">
        <f>U8+U23</f>
        <v>8734649.087</v>
      </c>
      <c r="V7" s="86">
        <f>U7/$C$33</f>
        <v>1159287.157342889</v>
      </c>
    </row>
    <row r="8" spans="1:22" s="4" customFormat="1" ht="12.75">
      <c r="A8" s="61">
        <v>3</v>
      </c>
      <c r="B8" s="66" t="s">
        <v>18</v>
      </c>
      <c r="C8" s="76">
        <f>C9+C13+C19+C21</f>
        <v>8384649.086999999</v>
      </c>
      <c r="D8" s="76">
        <f t="shared" si="0"/>
        <v>1112834.17439777</v>
      </c>
      <c r="E8" s="76">
        <f>E9+E13+E19+E21</f>
        <v>2295464.087</v>
      </c>
      <c r="F8" s="76">
        <f>E8/$C$33</f>
        <v>304660.44024155545</v>
      </c>
      <c r="G8" s="76">
        <f>G9+G13+G19+G21</f>
        <v>5000</v>
      </c>
      <c r="H8" s="76">
        <f>G8/$C$33</f>
        <v>663.6140420731302</v>
      </c>
      <c r="I8" s="76">
        <f>I9+I13+I19+I21</f>
        <v>194040</v>
      </c>
      <c r="J8" s="76">
        <f>I8/$C$33</f>
        <v>25753.53374477404</v>
      </c>
      <c r="K8" s="76">
        <f>K9+K13+K19+K21</f>
        <v>5890145</v>
      </c>
      <c r="L8" s="76">
        <f>K8/$C$33</f>
        <v>781756.5863693675</v>
      </c>
      <c r="M8" s="76">
        <f>M9+M13+M19+M21</f>
        <v>0</v>
      </c>
      <c r="N8" s="76">
        <f>M8/$C$33</f>
        <v>0</v>
      </c>
      <c r="O8" s="76">
        <f>O9+O13+O19+O21</f>
        <v>0</v>
      </c>
      <c r="P8" s="76">
        <f>O8/$C$33</f>
        <v>0</v>
      </c>
      <c r="Q8" s="76">
        <f>Q9+Q13+Q19+Q21</f>
        <v>0</v>
      </c>
      <c r="R8" s="76">
        <f t="shared" si="1"/>
        <v>0</v>
      </c>
      <c r="S8" s="76">
        <f>S9+S13+S19+S21</f>
        <v>8384649.086999999</v>
      </c>
      <c r="T8" s="76">
        <f t="shared" si="2"/>
        <v>1112834.17439777</v>
      </c>
      <c r="U8" s="76">
        <f>U9+U13+U19+U21</f>
        <v>8384649.086999999</v>
      </c>
      <c r="V8" s="76">
        <f aca="true" t="shared" si="3" ref="V8:V26">U8/$C$33</f>
        <v>1112834.17439777</v>
      </c>
    </row>
    <row r="9" spans="1:22" s="4" customFormat="1" ht="12.75">
      <c r="A9" s="61">
        <v>31</v>
      </c>
      <c r="B9" s="66" t="s">
        <v>19</v>
      </c>
      <c r="C9" s="76">
        <f aca="true" t="shared" si="4" ref="C9:Q9">SUM(C10:C12)</f>
        <v>6358645</v>
      </c>
      <c r="D9" s="76">
        <f t="shared" si="0"/>
        <v>843937.2221116199</v>
      </c>
      <c r="E9" s="76">
        <f t="shared" si="4"/>
        <v>638500</v>
      </c>
      <c r="F9" s="76">
        <f>E9/$C$33</f>
        <v>84743.51317273873</v>
      </c>
      <c r="G9" s="76">
        <f t="shared" si="4"/>
        <v>0</v>
      </c>
      <c r="H9" s="76">
        <f>G9/$C$33</f>
        <v>0</v>
      </c>
      <c r="I9" s="76">
        <f t="shared" si="4"/>
        <v>0</v>
      </c>
      <c r="J9" s="76">
        <f>I9/$C$33</f>
        <v>0</v>
      </c>
      <c r="K9" s="76">
        <f t="shared" si="4"/>
        <v>5720145</v>
      </c>
      <c r="L9" s="76">
        <f>K9/$C$33</f>
        <v>759193.708938881</v>
      </c>
      <c r="M9" s="76">
        <f t="shared" si="4"/>
        <v>0</v>
      </c>
      <c r="N9" s="76">
        <f>M9/$C$33</f>
        <v>0</v>
      </c>
      <c r="O9" s="76">
        <f t="shared" si="4"/>
        <v>0</v>
      </c>
      <c r="P9" s="76">
        <f>O9/$C$33</f>
        <v>0</v>
      </c>
      <c r="Q9" s="76">
        <f t="shared" si="4"/>
        <v>0</v>
      </c>
      <c r="R9" s="76">
        <f t="shared" si="1"/>
        <v>0</v>
      </c>
      <c r="S9" s="76">
        <f>SUM(S10:S12)</f>
        <v>6358645</v>
      </c>
      <c r="T9" s="76">
        <f t="shared" si="2"/>
        <v>843937.2221116199</v>
      </c>
      <c r="U9" s="76">
        <f>SUM(U10:U12)</f>
        <v>6358645</v>
      </c>
      <c r="V9" s="76">
        <f t="shared" si="3"/>
        <v>843937.2221116199</v>
      </c>
    </row>
    <row r="10" spans="1:22" ht="12.75">
      <c r="A10" s="68">
        <v>311</v>
      </c>
      <c r="B10" s="62" t="s">
        <v>20</v>
      </c>
      <c r="C10" s="77">
        <f>E10+G10+I10+K10+M10+O10+Q10</f>
        <v>5429545</v>
      </c>
      <c r="D10" s="77">
        <f t="shared" si="0"/>
        <v>720624.4608135908</v>
      </c>
      <c r="E10" s="77">
        <v>629500</v>
      </c>
      <c r="F10" s="77">
        <f aca="true" t="shared" si="5" ref="F10:F27">E10/$C$33</f>
        <v>83549.00789700709</v>
      </c>
      <c r="G10" s="77"/>
      <c r="H10" s="77">
        <f aca="true" t="shared" si="6" ref="H10:H31">G10/$C$33</f>
        <v>0</v>
      </c>
      <c r="I10" s="77"/>
      <c r="J10" s="77">
        <f aca="true" t="shared" si="7" ref="J10:J31">I10/$C$33</f>
        <v>0</v>
      </c>
      <c r="K10" s="77">
        <v>4800045</v>
      </c>
      <c r="L10" s="77">
        <f aca="true" t="shared" si="8" ref="L10:L31">K10/$C$33</f>
        <v>637075.4529165836</v>
      </c>
      <c r="M10" s="77"/>
      <c r="N10" s="77">
        <f aca="true" t="shared" si="9" ref="N10:N31">M10/$C$33</f>
        <v>0</v>
      </c>
      <c r="O10" s="77"/>
      <c r="P10" s="77">
        <f aca="true" t="shared" si="10" ref="P10:P31">O10/$C$33</f>
        <v>0</v>
      </c>
      <c r="Q10" s="77"/>
      <c r="R10" s="77">
        <f t="shared" si="1"/>
        <v>0</v>
      </c>
      <c r="S10" s="77">
        <f>C10</f>
        <v>5429545</v>
      </c>
      <c r="T10" s="77">
        <f t="shared" si="2"/>
        <v>720624.4608135908</v>
      </c>
      <c r="U10" s="77">
        <f>S10</f>
        <v>5429545</v>
      </c>
      <c r="V10" s="77">
        <f t="shared" si="3"/>
        <v>720624.4608135908</v>
      </c>
    </row>
    <row r="11" spans="1:22" ht="12.75">
      <c r="A11" s="68">
        <v>312</v>
      </c>
      <c r="B11" s="62" t="s">
        <v>21</v>
      </c>
      <c r="C11" s="77">
        <f>E11+G11+I11+K11+M11+O11+Q11</f>
        <v>196500</v>
      </c>
      <c r="D11" s="77">
        <f t="shared" si="0"/>
        <v>26080.031853474018</v>
      </c>
      <c r="E11" s="77">
        <v>0</v>
      </c>
      <c r="F11" s="77">
        <f t="shared" si="5"/>
        <v>0</v>
      </c>
      <c r="G11" s="77">
        <v>0</v>
      </c>
      <c r="H11" s="77">
        <f t="shared" si="6"/>
        <v>0</v>
      </c>
      <c r="I11" s="77">
        <v>0</v>
      </c>
      <c r="J11" s="77">
        <f t="shared" si="7"/>
        <v>0</v>
      </c>
      <c r="K11" s="77">
        <v>196500</v>
      </c>
      <c r="L11" s="77">
        <f t="shared" si="8"/>
        <v>26080.031853474018</v>
      </c>
      <c r="M11" s="77"/>
      <c r="N11" s="77">
        <f t="shared" si="9"/>
        <v>0</v>
      </c>
      <c r="O11" s="77"/>
      <c r="P11" s="77">
        <f t="shared" si="10"/>
        <v>0</v>
      </c>
      <c r="Q11" s="77"/>
      <c r="R11" s="77">
        <f t="shared" si="1"/>
        <v>0</v>
      </c>
      <c r="S11" s="77">
        <f>C11</f>
        <v>196500</v>
      </c>
      <c r="T11" s="77">
        <f t="shared" si="2"/>
        <v>26080.031853474018</v>
      </c>
      <c r="U11" s="77">
        <f>S11</f>
        <v>196500</v>
      </c>
      <c r="V11" s="77">
        <f t="shared" si="3"/>
        <v>26080.031853474018</v>
      </c>
    </row>
    <row r="12" spans="1:22" ht="12.75">
      <c r="A12" s="68">
        <v>313</v>
      </c>
      <c r="B12" s="62" t="s">
        <v>22</v>
      </c>
      <c r="C12" s="77">
        <f>E12+G12+I12+K12+M12+O12+Q12</f>
        <v>732600</v>
      </c>
      <c r="D12" s="77">
        <f t="shared" si="0"/>
        <v>97232.72944455504</v>
      </c>
      <c r="E12" s="77">
        <v>9000</v>
      </c>
      <c r="F12" s="77">
        <f t="shared" si="5"/>
        <v>1194.5052757316344</v>
      </c>
      <c r="G12" s="77"/>
      <c r="H12" s="77">
        <f t="shared" si="6"/>
        <v>0</v>
      </c>
      <c r="I12" s="77"/>
      <c r="J12" s="77">
        <f t="shared" si="7"/>
        <v>0</v>
      </c>
      <c r="K12" s="77">
        <v>723600</v>
      </c>
      <c r="L12" s="77">
        <f t="shared" si="8"/>
        <v>96038.2241688234</v>
      </c>
      <c r="M12" s="77"/>
      <c r="N12" s="77">
        <f t="shared" si="9"/>
        <v>0</v>
      </c>
      <c r="O12" s="77"/>
      <c r="P12" s="77">
        <f t="shared" si="10"/>
        <v>0</v>
      </c>
      <c r="Q12" s="77"/>
      <c r="R12" s="77">
        <f t="shared" si="1"/>
        <v>0</v>
      </c>
      <c r="S12" s="77">
        <f>C12</f>
        <v>732600</v>
      </c>
      <c r="T12" s="77">
        <f t="shared" si="2"/>
        <v>97232.72944455504</v>
      </c>
      <c r="U12" s="77">
        <f>S12</f>
        <v>732600</v>
      </c>
      <c r="V12" s="77">
        <f t="shared" si="3"/>
        <v>97232.72944455504</v>
      </c>
    </row>
    <row r="13" spans="1:22" s="4" customFormat="1" ht="12.75">
      <c r="A13" s="61">
        <v>32</v>
      </c>
      <c r="B13" s="66" t="s">
        <v>23</v>
      </c>
      <c r="C13" s="76">
        <f aca="true" t="shared" si="11" ref="C13:Q13">SUM(C14:C18)</f>
        <v>1911296.5435</v>
      </c>
      <c r="D13" s="76">
        <f t="shared" si="0"/>
        <v>253672.64496648745</v>
      </c>
      <c r="E13" s="76">
        <f t="shared" si="11"/>
        <v>1542256.5435</v>
      </c>
      <c r="F13" s="76">
        <f t="shared" si="5"/>
        <v>204692.61974915388</v>
      </c>
      <c r="G13" s="76">
        <f t="shared" si="11"/>
        <v>5000</v>
      </c>
      <c r="H13" s="76">
        <f t="shared" si="6"/>
        <v>663.6140420731302</v>
      </c>
      <c r="I13" s="76">
        <f t="shared" si="11"/>
        <v>194040</v>
      </c>
      <c r="J13" s="76">
        <f t="shared" si="7"/>
        <v>25753.53374477404</v>
      </c>
      <c r="K13" s="76">
        <f t="shared" si="11"/>
        <v>170000</v>
      </c>
      <c r="L13" s="76">
        <f t="shared" si="8"/>
        <v>22562.877430486427</v>
      </c>
      <c r="M13" s="76">
        <f t="shared" si="11"/>
        <v>0</v>
      </c>
      <c r="N13" s="76">
        <f t="shared" si="9"/>
        <v>0</v>
      </c>
      <c r="O13" s="76">
        <f t="shared" si="11"/>
        <v>0</v>
      </c>
      <c r="P13" s="76">
        <f t="shared" si="10"/>
        <v>0</v>
      </c>
      <c r="Q13" s="76">
        <f t="shared" si="11"/>
        <v>0</v>
      </c>
      <c r="R13" s="76">
        <f t="shared" si="1"/>
        <v>0</v>
      </c>
      <c r="S13" s="76">
        <f>SUM(S14:S18)</f>
        <v>1911296.5435</v>
      </c>
      <c r="T13" s="76">
        <f t="shared" si="2"/>
        <v>253672.64496648745</v>
      </c>
      <c r="U13" s="76">
        <f>SUM(U14:U18)</f>
        <v>1911296.5435</v>
      </c>
      <c r="V13" s="76">
        <f t="shared" si="3"/>
        <v>253672.64496648745</v>
      </c>
    </row>
    <row r="14" spans="1:22" ht="12.75">
      <c r="A14" s="68">
        <v>321</v>
      </c>
      <c r="B14" s="62" t="s">
        <v>24</v>
      </c>
      <c r="C14" s="77">
        <f>E14+G14+I14+K14+M14+O14+Q14</f>
        <v>233000</v>
      </c>
      <c r="D14" s="77">
        <f t="shared" si="0"/>
        <v>30924.41436060787</v>
      </c>
      <c r="E14" s="77">
        <v>23000</v>
      </c>
      <c r="F14" s="77">
        <f t="shared" si="5"/>
        <v>3052.624593536399</v>
      </c>
      <c r="G14" s="77"/>
      <c r="H14" s="77">
        <f t="shared" si="6"/>
        <v>0</v>
      </c>
      <c r="I14" s="77">
        <v>40000</v>
      </c>
      <c r="J14" s="77">
        <f t="shared" si="7"/>
        <v>5308.912336585042</v>
      </c>
      <c r="K14" s="77">
        <v>170000</v>
      </c>
      <c r="L14" s="77">
        <f t="shared" si="8"/>
        <v>22562.877430486427</v>
      </c>
      <c r="M14" s="77"/>
      <c r="N14" s="77">
        <f t="shared" si="9"/>
        <v>0</v>
      </c>
      <c r="O14" s="77"/>
      <c r="P14" s="77">
        <f t="shared" si="10"/>
        <v>0</v>
      </c>
      <c r="Q14" s="77"/>
      <c r="R14" s="77">
        <f t="shared" si="1"/>
        <v>0</v>
      </c>
      <c r="S14" s="77">
        <f>C14</f>
        <v>233000</v>
      </c>
      <c r="T14" s="77">
        <f t="shared" si="2"/>
        <v>30924.41436060787</v>
      </c>
      <c r="U14" s="77">
        <f>S14</f>
        <v>233000</v>
      </c>
      <c r="V14" s="77">
        <f t="shared" si="3"/>
        <v>30924.41436060787</v>
      </c>
    </row>
    <row r="15" spans="1:22" ht="12.75">
      <c r="A15" s="68">
        <v>322</v>
      </c>
      <c r="B15" s="62" t="s">
        <v>25</v>
      </c>
      <c r="C15" s="77">
        <f>E15+G15+I15+K15+M15+O15+Q15</f>
        <v>1476059</v>
      </c>
      <c r="D15" s="77">
        <f t="shared" si="0"/>
        <v>195906.6958656845</v>
      </c>
      <c r="E15" s="77">
        <v>1338519</v>
      </c>
      <c r="F15" s="77">
        <f t="shared" si="5"/>
        <v>177652.00079633683</v>
      </c>
      <c r="G15" s="77">
        <v>2000</v>
      </c>
      <c r="H15" s="77">
        <f t="shared" si="6"/>
        <v>265.4456168292521</v>
      </c>
      <c r="I15" s="77">
        <v>135540</v>
      </c>
      <c r="J15" s="77">
        <f t="shared" si="7"/>
        <v>17989.249452518416</v>
      </c>
      <c r="K15" s="77"/>
      <c r="L15" s="77">
        <f t="shared" si="8"/>
        <v>0</v>
      </c>
      <c r="M15" s="77"/>
      <c r="N15" s="77">
        <f t="shared" si="9"/>
        <v>0</v>
      </c>
      <c r="O15" s="77"/>
      <c r="P15" s="77">
        <f t="shared" si="10"/>
        <v>0</v>
      </c>
      <c r="Q15" s="77"/>
      <c r="R15" s="77">
        <f t="shared" si="1"/>
        <v>0</v>
      </c>
      <c r="S15" s="77">
        <f>C15</f>
        <v>1476059</v>
      </c>
      <c r="T15" s="77">
        <f t="shared" si="2"/>
        <v>195906.6958656845</v>
      </c>
      <c r="U15" s="77">
        <f>S15</f>
        <v>1476059</v>
      </c>
      <c r="V15" s="77">
        <f t="shared" si="3"/>
        <v>195906.6958656845</v>
      </c>
    </row>
    <row r="16" spans="1:22" ht="12.75">
      <c r="A16" s="68">
        <v>323</v>
      </c>
      <c r="B16" s="62" t="s">
        <v>26</v>
      </c>
      <c r="C16" s="77">
        <f>E16+G16+I16+K16+M16+O16+Q16</f>
        <v>150030</v>
      </c>
      <c r="D16" s="77">
        <f t="shared" si="0"/>
        <v>19912.402946446346</v>
      </c>
      <c r="E16" s="77">
        <v>137530</v>
      </c>
      <c r="F16" s="77">
        <f t="shared" si="5"/>
        <v>18253.36784126352</v>
      </c>
      <c r="G16" s="77">
        <v>2000</v>
      </c>
      <c r="H16" s="77">
        <f t="shared" si="6"/>
        <v>265.4456168292521</v>
      </c>
      <c r="I16" s="77">
        <v>10500</v>
      </c>
      <c r="J16" s="77">
        <f t="shared" si="7"/>
        <v>1393.5894883535734</v>
      </c>
      <c r="K16" s="77"/>
      <c r="L16" s="77">
        <f t="shared" si="8"/>
        <v>0</v>
      </c>
      <c r="M16" s="77"/>
      <c r="N16" s="77">
        <f t="shared" si="9"/>
        <v>0</v>
      </c>
      <c r="O16" s="77"/>
      <c r="P16" s="77">
        <f t="shared" si="10"/>
        <v>0</v>
      </c>
      <c r="Q16" s="77"/>
      <c r="R16" s="77">
        <f t="shared" si="1"/>
        <v>0</v>
      </c>
      <c r="S16" s="77">
        <f>C16</f>
        <v>150030</v>
      </c>
      <c r="T16" s="77">
        <f t="shared" si="2"/>
        <v>19912.402946446346</v>
      </c>
      <c r="U16" s="77">
        <f>S16</f>
        <v>150030</v>
      </c>
      <c r="V16" s="77">
        <f t="shared" si="3"/>
        <v>19912.402946446346</v>
      </c>
    </row>
    <row r="17" spans="1:22" ht="12.75">
      <c r="A17" s="68">
        <v>324</v>
      </c>
      <c r="B17" s="62" t="s">
        <v>42</v>
      </c>
      <c r="C17" s="77">
        <f>E17+G17+I17+K17+M17+O17+Q17</f>
        <v>13500</v>
      </c>
      <c r="D17" s="77">
        <f t="shared" si="0"/>
        <v>1791.7579135974515</v>
      </c>
      <c r="E17" s="77">
        <v>5500</v>
      </c>
      <c r="F17" s="77">
        <f t="shared" si="5"/>
        <v>729.9754462804433</v>
      </c>
      <c r="G17" s="77"/>
      <c r="H17" s="77">
        <f t="shared" si="6"/>
        <v>0</v>
      </c>
      <c r="I17" s="77">
        <v>8000</v>
      </c>
      <c r="J17" s="77">
        <f t="shared" si="7"/>
        <v>1061.7824673170085</v>
      </c>
      <c r="K17" s="77"/>
      <c r="L17" s="77">
        <f t="shared" si="8"/>
        <v>0</v>
      </c>
      <c r="M17" s="77"/>
      <c r="N17" s="77">
        <f t="shared" si="9"/>
        <v>0</v>
      </c>
      <c r="O17" s="77"/>
      <c r="P17" s="77">
        <f t="shared" si="10"/>
        <v>0</v>
      </c>
      <c r="Q17" s="77"/>
      <c r="R17" s="77">
        <f t="shared" si="1"/>
        <v>0</v>
      </c>
      <c r="S17" s="77">
        <f>C17</f>
        <v>13500</v>
      </c>
      <c r="T17" s="77">
        <f t="shared" si="2"/>
        <v>1791.7579135974515</v>
      </c>
      <c r="U17" s="77">
        <f>S17</f>
        <v>13500</v>
      </c>
      <c r="V17" s="77">
        <f t="shared" si="3"/>
        <v>1791.7579135974515</v>
      </c>
    </row>
    <row r="18" spans="1:22" ht="12.75">
      <c r="A18" s="68">
        <v>329</v>
      </c>
      <c r="B18" s="62" t="s">
        <v>27</v>
      </c>
      <c r="C18" s="77">
        <f>E18+G18+I18+K18+M18+O18+Q18</f>
        <v>38707.5435</v>
      </c>
      <c r="D18" s="77">
        <f t="shared" si="0"/>
        <v>5137.373880151304</v>
      </c>
      <c r="E18" s="77">
        <v>37707.5435</v>
      </c>
      <c r="F18" s="77">
        <f t="shared" si="5"/>
        <v>5004.651071736677</v>
      </c>
      <c r="G18" s="77">
        <v>1000</v>
      </c>
      <c r="H18" s="77">
        <f t="shared" si="6"/>
        <v>132.72280841462606</v>
      </c>
      <c r="I18" s="77"/>
      <c r="J18" s="77">
        <f t="shared" si="7"/>
        <v>0</v>
      </c>
      <c r="K18" s="77"/>
      <c r="L18" s="77">
        <f t="shared" si="8"/>
        <v>0</v>
      </c>
      <c r="M18" s="77"/>
      <c r="N18" s="77">
        <f t="shared" si="9"/>
        <v>0</v>
      </c>
      <c r="O18" s="77"/>
      <c r="P18" s="77">
        <f t="shared" si="10"/>
        <v>0</v>
      </c>
      <c r="Q18" s="77"/>
      <c r="R18" s="77">
        <f t="shared" si="1"/>
        <v>0</v>
      </c>
      <c r="S18" s="77">
        <f>C18</f>
        <v>38707.5435</v>
      </c>
      <c r="T18" s="77">
        <f t="shared" si="2"/>
        <v>5137.373880151304</v>
      </c>
      <c r="U18" s="77">
        <f>S18</f>
        <v>38707.5435</v>
      </c>
      <c r="V18" s="77">
        <f t="shared" si="3"/>
        <v>5137.373880151304</v>
      </c>
    </row>
    <row r="19" spans="1:22" s="4" customFormat="1" ht="12.75">
      <c r="A19" s="61">
        <v>34</v>
      </c>
      <c r="B19" s="66" t="s">
        <v>28</v>
      </c>
      <c r="C19" s="76">
        <f>C20</f>
        <v>4707.5435</v>
      </c>
      <c r="D19" s="76">
        <f t="shared" si="0"/>
        <v>624.7983940540181</v>
      </c>
      <c r="E19" s="76">
        <f>E20</f>
        <v>4707.5435</v>
      </c>
      <c r="F19" s="76">
        <f t="shared" si="5"/>
        <v>624.7983940540181</v>
      </c>
      <c r="G19" s="76"/>
      <c r="H19" s="76">
        <f t="shared" si="6"/>
        <v>0</v>
      </c>
      <c r="I19" s="76"/>
      <c r="J19" s="76">
        <f t="shared" si="7"/>
        <v>0</v>
      </c>
      <c r="K19" s="76"/>
      <c r="L19" s="76">
        <f t="shared" si="8"/>
        <v>0</v>
      </c>
      <c r="M19" s="76"/>
      <c r="N19" s="76">
        <f t="shared" si="9"/>
        <v>0</v>
      </c>
      <c r="O19" s="76"/>
      <c r="P19" s="76">
        <f t="shared" si="10"/>
        <v>0</v>
      </c>
      <c r="Q19" s="76"/>
      <c r="R19" s="76">
        <f t="shared" si="1"/>
        <v>0</v>
      </c>
      <c r="S19" s="76">
        <f>S20</f>
        <v>4707.5435</v>
      </c>
      <c r="T19" s="76">
        <f t="shared" si="2"/>
        <v>624.7983940540181</v>
      </c>
      <c r="U19" s="76">
        <f>U20</f>
        <v>4707.5435</v>
      </c>
      <c r="V19" s="76">
        <f t="shared" si="3"/>
        <v>624.7983940540181</v>
      </c>
    </row>
    <row r="20" spans="1:22" ht="12.75">
      <c r="A20" s="68">
        <v>343</v>
      </c>
      <c r="B20" s="62" t="s">
        <v>29</v>
      </c>
      <c r="C20" s="77">
        <f>E20+G20+I20+K20+M20+O20+Q20</f>
        <v>4707.5435</v>
      </c>
      <c r="D20" s="77">
        <f t="shared" si="0"/>
        <v>624.7983940540181</v>
      </c>
      <c r="E20" s="77">
        <v>4707.5435</v>
      </c>
      <c r="F20" s="77">
        <f t="shared" si="5"/>
        <v>624.7983940540181</v>
      </c>
      <c r="G20" s="77"/>
      <c r="H20" s="77">
        <f t="shared" si="6"/>
        <v>0</v>
      </c>
      <c r="I20" s="77"/>
      <c r="J20" s="77">
        <f t="shared" si="7"/>
        <v>0</v>
      </c>
      <c r="K20" s="77"/>
      <c r="L20" s="77">
        <f t="shared" si="8"/>
        <v>0</v>
      </c>
      <c r="M20" s="77"/>
      <c r="N20" s="77">
        <f t="shared" si="9"/>
        <v>0</v>
      </c>
      <c r="O20" s="77"/>
      <c r="P20" s="77">
        <f t="shared" si="10"/>
        <v>0</v>
      </c>
      <c r="Q20" s="77"/>
      <c r="R20" s="77">
        <f t="shared" si="1"/>
        <v>0</v>
      </c>
      <c r="S20" s="77">
        <f>C20</f>
        <v>4707.5435</v>
      </c>
      <c r="T20" s="77">
        <f t="shared" si="2"/>
        <v>624.7983940540181</v>
      </c>
      <c r="U20" s="77">
        <f>S20</f>
        <v>4707.5435</v>
      </c>
      <c r="V20" s="77">
        <f t="shared" si="3"/>
        <v>624.7983940540181</v>
      </c>
    </row>
    <row r="21" spans="1:22" ht="25.5">
      <c r="A21" s="61">
        <v>37</v>
      </c>
      <c r="B21" s="62" t="s">
        <v>49</v>
      </c>
      <c r="C21" s="76">
        <f>C22</f>
        <v>110000</v>
      </c>
      <c r="D21" s="76">
        <f t="shared" si="0"/>
        <v>14599.508925608865</v>
      </c>
      <c r="E21" s="76">
        <f>E22</f>
        <v>110000</v>
      </c>
      <c r="F21" s="76">
        <f t="shared" si="5"/>
        <v>14599.508925608865</v>
      </c>
      <c r="G21" s="77"/>
      <c r="H21" s="76">
        <f t="shared" si="6"/>
        <v>0</v>
      </c>
      <c r="I21" s="77"/>
      <c r="J21" s="76">
        <f t="shared" si="7"/>
        <v>0</v>
      </c>
      <c r="K21" s="77"/>
      <c r="L21" s="76">
        <f t="shared" si="8"/>
        <v>0</v>
      </c>
      <c r="M21" s="77"/>
      <c r="N21" s="76">
        <f t="shared" si="9"/>
        <v>0</v>
      </c>
      <c r="O21" s="77"/>
      <c r="P21" s="76">
        <f t="shared" si="10"/>
        <v>0</v>
      </c>
      <c r="Q21" s="77"/>
      <c r="R21" s="76">
        <f t="shared" si="1"/>
        <v>0</v>
      </c>
      <c r="S21" s="76">
        <f>S22</f>
        <v>110000</v>
      </c>
      <c r="T21" s="76">
        <f t="shared" si="2"/>
        <v>14599.508925608865</v>
      </c>
      <c r="U21" s="76">
        <f>U22</f>
        <v>110000</v>
      </c>
      <c r="V21" s="76">
        <f t="shared" si="3"/>
        <v>14599.508925608865</v>
      </c>
    </row>
    <row r="22" spans="1:22" ht="15.75" customHeight="1">
      <c r="A22" s="68">
        <v>37229</v>
      </c>
      <c r="B22" s="62" t="s">
        <v>50</v>
      </c>
      <c r="C22" s="77">
        <f>E22+G22+I22+K22+M22+O22+Q22</f>
        <v>110000</v>
      </c>
      <c r="D22" s="77">
        <f t="shared" si="0"/>
        <v>14599.508925608865</v>
      </c>
      <c r="E22" s="77">
        <v>110000</v>
      </c>
      <c r="F22" s="77">
        <f t="shared" si="5"/>
        <v>14599.508925608865</v>
      </c>
      <c r="G22" s="77"/>
      <c r="H22" s="77">
        <f t="shared" si="6"/>
        <v>0</v>
      </c>
      <c r="I22" s="77"/>
      <c r="J22" s="77">
        <f t="shared" si="7"/>
        <v>0</v>
      </c>
      <c r="K22" s="77"/>
      <c r="L22" s="77">
        <f t="shared" si="8"/>
        <v>0</v>
      </c>
      <c r="M22" s="77"/>
      <c r="N22" s="77">
        <f t="shared" si="9"/>
        <v>0</v>
      </c>
      <c r="O22" s="77"/>
      <c r="P22" s="77">
        <f t="shared" si="10"/>
        <v>0</v>
      </c>
      <c r="Q22" s="77"/>
      <c r="R22" s="77">
        <f t="shared" si="1"/>
        <v>0</v>
      </c>
      <c r="S22" s="77">
        <f>C22</f>
        <v>110000</v>
      </c>
      <c r="T22" s="77">
        <f t="shared" si="2"/>
        <v>14599.508925608865</v>
      </c>
      <c r="U22" s="77">
        <f>S22</f>
        <v>110000</v>
      </c>
      <c r="V22" s="77">
        <f t="shared" si="3"/>
        <v>14599.508925608865</v>
      </c>
    </row>
    <row r="23" spans="1:22" s="4" customFormat="1" ht="25.5">
      <c r="A23" s="61">
        <v>4</v>
      </c>
      <c r="B23" s="66" t="s">
        <v>31</v>
      </c>
      <c r="C23" s="76">
        <f>C24+C27</f>
        <v>350000</v>
      </c>
      <c r="D23" s="76">
        <f t="shared" si="0"/>
        <v>46452.98294511912</v>
      </c>
      <c r="E23" s="76">
        <f aca="true" t="shared" si="12" ref="E23:Q23">E24+E27</f>
        <v>200000</v>
      </c>
      <c r="F23" s="76">
        <f t="shared" si="5"/>
        <v>26544.56168292521</v>
      </c>
      <c r="G23" s="76">
        <f t="shared" si="12"/>
        <v>0</v>
      </c>
      <c r="H23" s="76">
        <f t="shared" si="6"/>
        <v>0</v>
      </c>
      <c r="I23" s="76">
        <f t="shared" si="12"/>
        <v>35000</v>
      </c>
      <c r="J23" s="76">
        <f t="shared" si="7"/>
        <v>4645.298294511912</v>
      </c>
      <c r="K23" s="76">
        <f t="shared" si="12"/>
        <v>115000</v>
      </c>
      <c r="L23" s="76">
        <f t="shared" si="8"/>
        <v>15263.122967681995</v>
      </c>
      <c r="M23" s="76">
        <f t="shared" si="12"/>
        <v>0</v>
      </c>
      <c r="N23" s="76">
        <f t="shared" si="9"/>
        <v>0</v>
      </c>
      <c r="O23" s="76">
        <f t="shared" si="12"/>
        <v>0</v>
      </c>
      <c r="P23" s="76">
        <f t="shared" si="10"/>
        <v>0</v>
      </c>
      <c r="Q23" s="76">
        <f t="shared" si="12"/>
        <v>0</v>
      </c>
      <c r="R23" s="76">
        <f t="shared" si="1"/>
        <v>0</v>
      </c>
      <c r="S23" s="76">
        <f>S24</f>
        <v>350000</v>
      </c>
      <c r="T23" s="76">
        <f t="shared" si="2"/>
        <v>46452.98294511912</v>
      </c>
      <c r="U23" s="76">
        <f>U24</f>
        <v>350000</v>
      </c>
      <c r="V23" s="76">
        <f t="shared" si="3"/>
        <v>46452.98294511912</v>
      </c>
    </row>
    <row r="24" spans="1:22" s="4" customFormat="1" ht="25.5">
      <c r="A24" s="61">
        <v>42</v>
      </c>
      <c r="B24" s="66" t="s">
        <v>32</v>
      </c>
      <c r="C24" s="76">
        <f aca="true" t="shared" si="13" ref="C24:Q24">SUM(C25:C26)</f>
        <v>350000</v>
      </c>
      <c r="D24" s="76">
        <f t="shared" si="0"/>
        <v>46452.98294511912</v>
      </c>
      <c r="E24" s="76">
        <f t="shared" si="13"/>
        <v>200000</v>
      </c>
      <c r="F24" s="76">
        <f t="shared" si="5"/>
        <v>26544.56168292521</v>
      </c>
      <c r="G24" s="76">
        <f t="shared" si="13"/>
        <v>0</v>
      </c>
      <c r="H24" s="76">
        <f t="shared" si="6"/>
        <v>0</v>
      </c>
      <c r="I24" s="76">
        <f t="shared" si="13"/>
        <v>35000</v>
      </c>
      <c r="J24" s="76">
        <f t="shared" si="7"/>
        <v>4645.298294511912</v>
      </c>
      <c r="K24" s="76">
        <f t="shared" si="13"/>
        <v>115000</v>
      </c>
      <c r="L24" s="76">
        <f t="shared" si="8"/>
        <v>15263.122967681995</v>
      </c>
      <c r="M24" s="76">
        <f t="shared" si="13"/>
        <v>0</v>
      </c>
      <c r="N24" s="76">
        <f t="shared" si="9"/>
        <v>0</v>
      </c>
      <c r="O24" s="76">
        <f t="shared" si="13"/>
        <v>0</v>
      </c>
      <c r="P24" s="76">
        <f t="shared" si="10"/>
        <v>0</v>
      </c>
      <c r="Q24" s="76">
        <f t="shared" si="13"/>
        <v>0</v>
      </c>
      <c r="R24" s="76">
        <f t="shared" si="1"/>
        <v>0</v>
      </c>
      <c r="S24" s="76">
        <f>SUM(S25:S26)</f>
        <v>350000</v>
      </c>
      <c r="T24" s="76">
        <f t="shared" si="2"/>
        <v>46452.98294511912</v>
      </c>
      <c r="U24" s="76">
        <f>SUM(U25:U26)</f>
        <v>350000</v>
      </c>
      <c r="V24" s="76">
        <f t="shared" si="3"/>
        <v>46452.98294511912</v>
      </c>
    </row>
    <row r="25" spans="1:22" ht="12.75">
      <c r="A25" s="68">
        <v>422</v>
      </c>
      <c r="B25" s="62" t="s">
        <v>30</v>
      </c>
      <c r="C25" s="77">
        <f>E25+G25+I25+K25+M25+O25+Q25</f>
        <v>230000</v>
      </c>
      <c r="D25" s="77">
        <f t="shared" si="0"/>
        <v>30526.24593536399</v>
      </c>
      <c r="E25" s="77">
        <v>200000</v>
      </c>
      <c r="F25" s="77">
        <f t="shared" si="5"/>
        <v>26544.56168292521</v>
      </c>
      <c r="G25" s="77"/>
      <c r="H25" s="77">
        <f t="shared" si="6"/>
        <v>0</v>
      </c>
      <c r="I25" s="77">
        <v>30000</v>
      </c>
      <c r="J25" s="77">
        <f t="shared" si="7"/>
        <v>3981.684252438781</v>
      </c>
      <c r="K25" s="77">
        <v>0</v>
      </c>
      <c r="L25" s="77">
        <f t="shared" si="8"/>
        <v>0</v>
      </c>
      <c r="M25" s="77">
        <v>0</v>
      </c>
      <c r="N25" s="77">
        <f t="shared" si="9"/>
        <v>0</v>
      </c>
      <c r="O25" s="77"/>
      <c r="P25" s="77">
        <f t="shared" si="10"/>
        <v>0</v>
      </c>
      <c r="Q25" s="77"/>
      <c r="R25" s="77">
        <f t="shared" si="1"/>
        <v>0</v>
      </c>
      <c r="S25" s="77">
        <f>C25</f>
        <v>230000</v>
      </c>
      <c r="T25" s="77">
        <f t="shared" si="2"/>
        <v>30526.24593536399</v>
      </c>
      <c r="U25" s="77">
        <f>S25</f>
        <v>230000</v>
      </c>
      <c r="V25" s="77">
        <f t="shared" si="3"/>
        <v>30526.24593536399</v>
      </c>
    </row>
    <row r="26" spans="1:22" ht="25.5">
      <c r="A26" s="68">
        <v>424</v>
      </c>
      <c r="B26" s="62" t="s">
        <v>33</v>
      </c>
      <c r="C26" s="77">
        <f>E26+G26+I26+K26+M26+O26+Q26</f>
        <v>120000</v>
      </c>
      <c r="D26" s="77">
        <f t="shared" si="0"/>
        <v>15926.737009755125</v>
      </c>
      <c r="E26" s="77">
        <v>0</v>
      </c>
      <c r="F26" s="77">
        <f t="shared" si="5"/>
        <v>0</v>
      </c>
      <c r="G26" s="77">
        <v>0</v>
      </c>
      <c r="H26" s="77">
        <f t="shared" si="6"/>
        <v>0</v>
      </c>
      <c r="I26" s="77">
        <v>5000</v>
      </c>
      <c r="J26" s="77">
        <f t="shared" si="7"/>
        <v>663.6140420731302</v>
      </c>
      <c r="K26" s="77">
        <v>115000</v>
      </c>
      <c r="L26" s="77">
        <f t="shared" si="8"/>
        <v>15263.122967681995</v>
      </c>
      <c r="M26" s="77">
        <v>0</v>
      </c>
      <c r="N26" s="77">
        <f t="shared" si="9"/>
        <v>0</v>
      </c>
      <c r="O26" s="77"/>
      <c r="P26" s="77">
        <f t="shared" si="10"/>
        <v>0</v>
      </c>
      <c r="Q26" s="77"/>
      <c r="R26" s="77">
        <f t="shared" si="1"/>
        <v>0</v>
      </c>
      <c r="S26" s="77">
        <f>C26</f>
        <v>120000</v>
      </c>
      <c r="T26" s="77">
        <f t="shared" si="2"/>
        <v>15926.737009755125</v>
      </c>
      <c r="U26" s="77">
        <f>S26</f>
        <v>120000</v>
      </c>
      <c r="V26" s="77">
        <f t="shared" si="3"/>
        <v>15926.737009755125</v>
      </c>
    </row>
    <row r="27" spans="1:22" ht="12.75">
      <c r="A27" s="61">
        <v>45</v>
      </c>
      <c r="B27" s="66" t="s">
        <v>51</v>
      </c>
      <c r="C27" s="76">
        <f>C28+C29+C30</f>
        <v>0</v>
      </c>
      <c r="D27" s="76">
        <f t="shared" si="0"/>
        <v>0</v>
      </c>
      <c r="E27" s="76">
        <f aca="true" t="shared" si="14" ref="E27:U27">E28+E29+E30</f>
        <v>0</v>
      </c>
      <c r="F27" s="76">
        <f t="shared" si="5"/>
        <v>0</v>
      </c>
      <c r="G27" s="76">
        <f t="shared" si="14"/>
        <v>0</v>
      </c>
      <c r="H27" s="76">
        <f t="shared" si="6"/>
        <v>0</v>
      </c>
      <c r="I27" s="76">
        <f t="shared" si="14"/>
        <v>0</v>
      </c>
      <c r="J27" s="76">
        <f t="shared" si="7"/>
        <v>0</v>
      </c>
      <c r="K27" s="76">
        <f t="shared" si="14"/>
        <v>0</v>
      </c>
      <c r="L27" s="76">
        <f t="shared" si="8"/>
        <v>0</v>
      </c>
      <c r="M27" s="76">
        <f t="shared" si="14"/>
        <v>0</v>
      </c>
      <c r="N27" s="76">
        <f t="shared" si="9"/>
        <v>0</v>
      </c>
      <c r="O27" s="76">
        <f t="shared" si="14"/>
        <v>0</v>
      </c>
      <c r="P27" s="76">
        <f t="shared" si="10"/>
        <v>0</v>
      </c>
      <c r="Q27" s="76">
        <f t="shared" si="14"/>
        <v>0</v>
      </c>
      <c r="R27" s="76">
        <f t="shared" si="1"/>
        <v>0</v>
      </c>
      <c r="S27" s="76">
        <f t="shared" si="14"/>
        <v>0</v>
      </c>
      <c r="T27" s="76">
        <f t="shared" si="2"/>
        <v>0</v>
      </c>
      <c r="U27" s="76">
        <f t="shared" si="14"/>
        <v>0</v>
      </c>
      <c r="V27" s="76">
        <f>U27/$C$33</f>
        <v>0</v>
      </c>
    </row>
    <row r="28" spans="1:22" ht="12.75">
      <c r="A28" s="68">
        <v>451</v>
      </c>
      <c r="B28" s="90" t="s">
        <v>52</v>
      </c>
      <c r="C28" s="77"/>
      <c r="D28" s="76"/>
      <c r="E28" s="77"/>
      <c r="F28" s="77"/>
      <c r="G28" s="77"/>
      <c r="H28" s="76">
        <f t="shared" si="6"/>
        <v>0</v>
      </c>
      <c r="I28" s="77"/>
      <c r="J28" s="76">
        <f t="shared" si="7"/>
        <v>0</v>
      </c>
      <c r="K28" s="77"/>
      <c r="L28" s="76">
        <f t="shared" si="8"/>
        <v>0</v>
      </c>
      <c r="M28" s="77"/>
      <c r="N28" s="76">
        <f t="shared" si="9"/>
        <v>0</v>
      </c>
      <c r="O28" s="77"/>
      <c r="P28" s="76">
        <f t="shared" si="10"/>
        <v>0</v>
      </c>
      <c r="Q28" s="77"/>
      <c r="R28" s="76">
        <f t="shared" si="1"/>
        <v>0</v>
      </c>
      <c r="S28" s="77"/>
      <c r="T28" s="76">
        <f t="shared" si="2"/>
        <v>0</v>
      </c>
      <c r="U28" s="77"/>
      <c r="V28" s="76">
        <f>U28/$C$33</f>
        <v>0</v>
      </c>
    </row>
    <row r="29" spans="1:22" ht="12.75">
      <c r="A29" s="68">
        <v>452</v>
      </c>
      <c r="B29" s="90" t="s">
        <v>53</v>
      </c>
      <c r="C29" s="77"/>
      <c r="D29" s="76"/>
      <c r="E29" s="77"/>
      <c r="F29" s="77"/>
      <c r="G29" s="77"/>
      <c r="H29" s="76">
        <f t="shared" si="6"/>
        <v>0</v>
      </c>
      <c r="I29" s="77"/>
      <c r="J29" s="76">
        <f t="shared" si="7"/>
        <v>0</v>
      </c>
      <c r="K29" s="77"/>
      <c r="L29" s="76">
        <f t="shared" si="8"/>
        <v>0</v>
      </c>
      <c r="M29" s="77"/>
      <c r="N29" s="76">
        <f t="shared" si="9"/>
        <v>0</v>
      </c>
      <c r="O29" s="77"/>
      <c r="P29" s="76">
        <f t="shared" si="10"/>
        <v>0</v>
      </c>
      <c r="Q29" s="77"/>
      <c r="R29" s="76">
        <f t="shared" si="1"/>
        <v>0</v>
      </c>
      <c r="S29" s="77"/>
      <c r="T29" s="76">
        <f t="shared" si="2"/>
        <v>0</v>
      </c>
      <c r="U29" s="77"/>
      <c r="V29" s="76">
        <f>U29/$C$33</f>
        <v>0</v>
      </c>
    </row>
    <row r="30" spans="1:22" ht="12.75">
      <c r="A30" s="68">
        <v>454</v>
      </c>
      <c r="B30" s="90" t="s">
        <v>54</v>
      </c>
      <c r="C30" s="99"/>
      <c r="D30" s="76"/>
      <c r="E30" s="77"/>
      <c r="F30" s="77"/>
      <c r="G30" s="77"/>
      <c r="H30" s="76">
        <f t="shared" si="6"/>
        <v>0</v>
      </c>
      <c r="I30" s="77"/>
      <c r="J30" s="76">
        <f t="shared" si="7"/>
        <v>0</v>
      </c>
      <c r="K30" s="77"/>
      <c r="L30" s="76">
        <f t="shared" si="8"/>
        <v>0</v>
      </c>
      <c r="M30" s="77"/>
      <c r="N30" s="76">
        <f t="shared" si="9"/>
        <v>0</v>
      </c>
      <c r="O30" s="77"/>
      <c r="P30" s="76">
        <f t="shared" si="10"/>
        <v>0</v>
      </c>
      <c r="Q30" s="77"/>
      <c r="R30" s="76">
        <f t="shared" si="1"/>
        <v>0</v>
      </c>
      <c r="S30" s="77"/>
      <c r="T30" s="76">
        <f t="shared" si="2"/>
        <v>0</v>
      </c>
      <c r="U30" s="77"/>
      <c r="V30" s="76">
        <f>U30/$C$33</f>
        <v>0</v>
      </c>
    </row>
    <row r="31" spans="1:22" s="4" customFormat="1" ht="12.75" customHeight="1">
      <c r="A31" s="68"/>
      <c r="B31" s="90"/>
      <c r="C31" s="77"/>
      <c r="D31" s="76"/>
      <c r="E31" s="77"/>
      <c r="F31" s="77"/>
      <c r="G31" s="77"/>
      <c r="H31" s="76">
        <f t="shared" si="6"/>
        <v>0</v>
      </c>
      <c r="I31" s="77"/>
      <c r="J31" s="76">
        <f t="shared" si="7"/>
        <v>0</v>
      </c>
      <c r="K31" s="77"/>
      <c r="L31" s="76">
        <f t="shared" si="8"/>
        <v>0</v>
      </c>
      <c r="M31" s="77"/>
      <c r="N31" s="76">
        <f t="shared" si="9"/>
        <v>0</v>
      </c>
      <c r="O31" s="77">
        <f>O23+O19+O13+O9</f>
        <v>0</v>
      </c>
      <c r="P31" s="76">
        <f t="shared" si="10"/>
        <v>0</v>
      </c>
      <c r="Q31" s="77">
        <f>Q23+Q19+Q13+Q9</f>
        <v>0</v>
      </c>
      <c r="R31" s="76">
        <f t="shared" si="1"/>
        <v>0</v>
      </c>
      <c r="S31" s="77"/>
      <c r="T31" s="76">
        <f t="shared" si="2"/>
        <v>0</v>
      </c>
      <c r="U31" s="77"/>
      <c r="V31" s="76">
        <f>U31/$C$33</f>
        <v>0</v>
      </c>
    </row>
    <row r="32" spans="1:18" s="4" customFormat="1" ht="12.75" customHeight="1" thickBot="1">
      <c r="A32" s="78"/>
      <c r="B32" s="1"/>
      <c r="Q32" s="1"/>
      <c r="R32" s="1"/>
    </row>
    <row r="33" spans="1:18" s="4" customFormat="1" ht="13.5" thickBot="1">
      <c r="A33" s="57"/>
      <c r="B33" s="91" t="s">
        <v>57</v>
      </c>
      <c r="C33" s="92">
        <v>7.5345</v>
      </c>
      <c r="D33" s="96"/>
      <c r="Q33" s="1"/>
      <c r="R33" s="1"/>
    </row>
    <row r="34" s="4" customFormat="1" ht="12.75">
      <c r="A34" s="57"/>
    </row>
    <row r="35" spans="1:21" ht="12.75">
      <c r="A35" s="56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2.75">
      <c r="A36" s="56"/>
      <c r="B36" s="6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" s="4" customFormat="1" ht="12.75">
      <c r="A37" s="57"/>
      <c r="B37" s="79"/>
    </row>
    <row r="38" spans="1:21" ht="12.75">
      <c r="A38" s="56"/>
      <c r="B38" s="6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2.75">
      <c r="A39" s="56"/>
      <c r="B39" s="6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2.75">
      <c r="A40" s="56"/>
      <c r="B40" s="6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2.75">
      <c r="A41" s="56"/>
      <c r="B41" s="6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" s="4" customFormat="1" ht="12.75">
      <c r="A42" s="57"/>
      <c r="B42" s="79"/>
    </row>
    <row r="43" spans="1:21" ht="12.75">
      <c r="A43" s="56"/>
      <c r="B43" s="6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2.75">
      <c r="A44" s="57"/>
      <c r="B44" s="6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" s="4" customFormat="1" ht="12.75" customHeight="1">
      <c r="A45" s="78"/>
      <c r="B45" s="79"/>
    </row>
    <row r="46" spans="1:2" s="4" customFormat="1" ht="12.75">
      <c r="A46" s="57"/>
      <c r="B46" s="79"/>
    </row>
    <row r="47" spans="1:2" s="4" customFormat="1" ht="12.75">
      <c r="A47" s="57"/>
      <c r="B47" s="79"/>
    </row>
    <row r="48" spans="1:21" ht="12.75">
      <c r="A48" s="56"/>
      <c r="B48" s="6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2.75">
      <c r="A49" s="56"/>
      <c r="B49" s="6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2.75">
      <c r="A50" s="56"/>
      <c r="B50" s="6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" s="4" customFormat="1" ht="12.75">
      <c r="A51" s="57"/>
      <c r="B51" s="79"/>
    </row>
    <row r="52" spans="1:21" ht="12.75">
      <c r="A52" s="56"/>
      <c r="B52" s="6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2.75">
      <c r="A53" s="56"/>
      <c r="B53" s="6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2.75">
      <c r="A54" s="56"/>
      <c r="B54" s="6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2.75">
      <c r="A55" s="56"/>
      <c r="B55" s="6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" s="4" customFormat="1" ht="12.75">
      <c r="A56" s="57"/>
      <c r="B56" s="79"/>
    </row>
    <row r="57" spans="1:21" ht="12.75">
      <c r="A57" s="56"/>
      <c r="B57" s="6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2.75">
      <c r="A58" s="57"/>
      <c r="B58" s="6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" s="4" customFormat="1" ht="12.75" customHeight="1">
      <c r="A59" s="78"/>
      <c r="B59" s="79"/>
    </row>
    <row r="60" spans="1:2" s="4" customFormat="1" ht="12.75">
      <c r="A60" s="57"/>
      <c r="B60" s="79"/>
    </row>
    <row r="61" spans="1:2" s="4" customFormat="1" ht="12.75">
      <c r="A61" s="57"/>
      <c r="B61" s="79"/>
    </row>
    <row r="62" spans="1:21" ht="12.75">
      <c r="A62" s="56"/>
      <c r="B62" s="6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2.75">
      <c r="A63" s="56"/>
      <c r="B63" s="6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2.75">
      <c r="A64" s="56"/>
      <c r="B64" s="6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" s="4" customFormat="1" ht="12.75">
      <c r="A65" s="57"/>
      <c r="B65" s="79"/>
    </row>
    <row r="66" spans="1:21" ht="12.75">
      <c r="A66" s="56"/>
      <c r="B66" s="6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2.75">
      <c r="A67" s="56"/>
      <c r="B67" s="6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2.75">
      <c r="A68" s="56"/>
      <c r="B68" s="6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2.75">
      <c r="A69" s="56"/>
      <c r="B69" s="6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" s="4" customFormat="1" ht="12.75">
      <c r="A70" s="57"/>
      <c r="B70" s="79"/>
    </row>
    <row r="71" spans="1:21" ht="12.75">
      <c r="A71" s="56"/>
      <c r="B71" s="6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2.75">
      <c r="A72" s="57"/>
      <c r="B72" s="6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" s="4" customFormat="1" ht="12.75">
      <c r="A73" s="78"/>
      <c r="B73" s="79"/>
    </row>
    <row r="74" spans="1:2" s="4" customFormat="1" ht="12.75">
      <c r="A74" s="57"/>
      <c r="B74" s="79"/>
    </row>
    <row r="75" spans="1:2" s="4" customFormat="1" ht="12.75">
      <c r="A75" s="57"/>
      <c r="B75" s="79"/>
    </row>
    <row r="76" spans="1:21" ht="12.75">
      <c r="A76" s="56"/>
      <c r="B76" s="6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2.75">
      <c r="A77" s="56"/>
      <c r="B77" s="6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2.75">
      <c r="A78" s="56"/>
      <c r="B78" s="6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" s="4" customFormat="1" ht="12.75">
      <c r="A79" s="57"/>
      <c r="B79" s="79"/>
    </row>
    <row r="80" spans="1:21" ht="12.75">
      <c r="A80" s="56"/>
      <c r="B80" s="6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2.75">
      <c r="A81" s="56"/>
      <c r="B81" s="6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2.75">
      <c r="A82" s="56"/>
      <c r="B82" s="6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2.75">
      <c r="A83" s="56"/>
      <c r="B83" s="6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" s="4" customFormat="1" ht="12.75">
      <c r="A84" s="57"/>
      <c r="B84" s="79"/>
    </row>
    <row r="85" spans="1:21" ht="12.75">
      <c r="A85" s="56"/>
      <c r="B85" s="6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" s="4" customFormat="1" ht="12.75">
      <c r="A86" s="57"/>
      <c r="B86" s="79"/>
    </row>
    <row r="87" spans="1:2" s="4" customFormat="1" ht="12.75">
      <c r="A87" s="57"/>
      <c r="B87" s="79"/>
    </row>
    <row r="88" spans="1:21" ht="12.75">
      <c r="A88" s="56"/>
      <c r="B88" s="6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2.75">
      <c r="A89" s="56"/>
      <c r="B89" s="6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2.75">
      <c r="A90" s="57"/>
      <c r="B90" s="6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" s="4" customFormat="1" ht="12.75" customHeight="1">
      <c r="A91" s="78"/>
      <c r="B91" s="79"/>
    </row>
    <row r="92" spans="1:2" s="4" customFormat="1" ht="12.75">
      <c r="A92" s="57"/>
      <c r="B92" s="79"/>
    </row>
    <row r="93" spans="1:2" s="4" customFormat="1" ht="12.75">
      <c r="A93" s="57"/>
      <c r="B93" s="79"/>
    </row>
    <row r="94" spans="1:21" ht="12.75">
      <c r="A94" s="56"/>
      <c r="B94" s="6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2.75">
      <c r="A95" s="56"/>
      <c r="B95" s="6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2.75">
      <c r="A96" s="56"/>
      <c r="B96" s="6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" s="4" customFormat="1" ht="12.75">
      <c r="A97" s="57"/>
      <c r="B97" s="79"/>
    </row>
    <row r="98" spans="1:21" ht="12.75">
      <c r="A98" s="56"/>
      <c r="B98" s="6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2.75">
      <c r="A99" s="56"/>
      <c r="B99" s="6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2.75">
      <c r="A100" s="56"/>
      <c r="B100" s="6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2.75">
      <c r="A101" s="56"/>
      <c r="B101" s="6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" s="4" customFormat="1" ht="12.75">
      <c r="A102" s="57"/>
      <c r="B102" s="79"/>
    </row>
    <row r="103" spans="1:21" ht="12.75">
      <c r="A103" s="56"/>
      <c r="B103" s="6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" s="4" customFormat="1" ht="12.75">
      <c r="A104" s="57"/>
      <c r="B104" s="79"/>
    </row>
    <row r="105" spans="1:21" ht="12.75">
      <c r="A105" s="56"/>
      <c r="B105" s="6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" s="4" customFormat="1" ht="12.75">
      <c r="A106" s="57"/>
      <c r="B106" s="79"/>
    </row>
    <row r="107" spans="1:2" s="4" customFormat="1" ht="12.75">
      <c r="A107" s="57"/>
      <c r="B107" s="79"/>
    </row>
    <row r="108" spans="1:21" ht="12.75" customHeight="1">
      <c r="A108" s="56"/>
      <c r="B108" s="6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2.75">
      <c r="A109" s="56"/>
      <c r="B109" s="6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2.75">
      <c r="A110" s="57"/>
      <c r="B110" s="6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" s="4" customFormat="1" ht="12.75">
      <c r="A111" s="78"/>
      <c r="B111" s="79"/>
    </row>
    <row r="112" spans="1:2" s="4" customFormat="1" ht="12.75">
      <c r="A112" s="57"/>
      <c r="B112" s="79"/>
    </row>
    <row r="113" spans="1:2" s="4" customFormat="1" ht="12.75">
      <c r="A113" s="57"/>
      <c r="B113" s="79"/>
    </row>
    <row r="114" spans="1:21" ht="12.75">
      <c r="A114" s="56"/>
      <c r="B114" s="6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2.75">
      <c r="A115" s="56"/>
      <c r="B115" s="6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2.75">
      <c r="A116" s="56"/>
      <c r="B116" s="6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" s="4" customFormat="1" ht="12.75">
      <c r="A117" s="57"/>
      <c r="B117" s="79"/>
    </row>
    <row r="118" spans="1:21" ht="12.75">
      <c r="A118" s="56"/>
      <c r="B118" s="6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2.75">
      <c r="A119" s="56"/>
      <c r="B119" s="6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2.75">
      <c r="A120" s="56"/>
      <c r="B120" s="6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2.75">
      <c r="A121" s="56"/>
      <c r="B121" s="6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" s="4" customFormat="1" ht="12.75">
      <c r="A122" s="57"/>
      <c r="B122" s="79"/>
    </row>
    <row r="123" spans="1:21" ht="12.75">
      <c r="A123" s="56"/>
      <c r="B123" s="6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" s="4" customFormat="1" ht="12.75">
      <c r="A124" s="57"/>
      <c r="B124" s="79"/>
    </row>
    <row r="125" spans="1:2" s="4" customFormat="1" ht="12.75">
      <c r="A125" s="57"/>
      <c r="B125" s="79"/>
    </row>
    <row r="126" spans="1:21" ht="12.75">
      <c r="A126" s="56"/>
      <c r="B126" s="6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" s="4" customFormat="1" ht="12.75">
      <c r="A127" s="57"/>
      <c r="B127" s="79"/>
    </row>
    <row r="128" spans="1:21" ht="12.75">
      <c r="A128" s="56"/>
      <c r="B128" s="6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2.75">
      <c r="A129" s="56"/>
      <c r="B129" s="6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2.75">
      <c r="A130" s="57"/>
      <c r="B130" s="6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2.75">
      <c r="A131" s="57"/>
      <c r="B131" s="6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2.75">
      <c r="A132" s="57"/>
      <c r="B132" s="6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2.75">
      <c r="A133" s="57"/>
      <c r="B133" s="6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2.75">
      <c r="A134" s="57"/>
      <c r="B134" s="6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2.75">
      <c r="A135" s="57"/>
      <c r="B135" s="6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2.75">
      <c r="A136" s="57"/>
      <c r="B136" s="6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2.75">
      <c r="A137" s="57"/>
      <c r="B137" s="6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2.75">
      <c r="A138" s="57"/>
      <c r="B138" s="6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2.75">
      <c r="A139" s="57"/>
      <c r="B139" s="6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2.75">
      <c r="A140" s="57"/>
      <c r="B140" s="6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2.75">
      <c r="A141" s="57"/>
      <c r="B141" s="6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2.75">
      <c r="A142" s="57"/>
      <c r="B142" s="6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2.75">
      <c r="A143" s="57"/>
      <c r="B143" s="6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2.75">
      <c r="A144" s="57"/>
      <c r="B144" s="6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2.75">
      <c r="A145" s="57"/>
      <c r="B145" s="6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2.75">
      <c r="A146" s="57"/>
      <c r="B146" s="6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2.75">
      <c r="A147" s="57"/>
      <c r="B147" s="6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2.75">
      <c r="A148" s="57"/>
      <c r="B148" s="6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2.75">
      <c r="A149" s="57"/>
      <c r="B149" s="6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2.75">
      <c r="A150" s="57"/>
      <c r="B150" s="6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2.75">
      <c r="A151" s="57"/>
      <c r="B151" s="6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2.75">
      <c r="A152" s="57"/>
      <c r="B152" s="6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2.75">
      <c r="A153" s="57"/>
      <c r="B153" s="6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2.75">
      <c r="A154" s="57"/>
      <c r="B154" s="6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2.75">
      <c r="A155" s="57"/>
      <c r="B155" s="6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2.75">
      <c r="A156" s="57"/>
      <c r="B156" s="6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2.75">
      <c r="A157" s="57"/>
      <c r="B157" s="6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2.75">
      <c r="A158" s="57"/>
      <c r="B158" s="6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2.75">
      <c r="A159" s="57"/>
      <c r="B159" s="6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2.75">
      <c r="A160" s="57"/>
      <c r="B160" s="6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2.75">
      <c r="A161" s="57"/>
      <c r="B161" s="6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2.75">
      <c r="A162" s="57"/>
      <c r="B162" s="6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2.75">
      <c r="A163" s="57"/>
      <c r="B163" s="6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2.75">
      <c r="A164" s="57"/>
      <c r="B164" s="6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2.75">
      <c r="A165" s="57"/>
      <c r="B165" s="6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2.75">
      <c r="A166" s="57"/>
      <c r="B166" s="6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2.75">
      <c r="A167" s="57"/>
      <c r="B167" s="6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2.75">
      <c r="A168" s="57"/>
      <c r="B168" s="6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2.75">
      <c r="A169" s="57"/>
      <c r="B169" s="6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2.75">
      <c r="A170" s="57"/>
      <c r="B170" s="6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2.75">
      <c r="A171" s="57"/>
      <c r="B171" s="6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2.75">
      <c r="A172" s="57"/>
      <c r="B172" s="6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2.75">
      <c r="A173" s="57"/>
      <c r="B173" s="6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2.75">
      <c r="A174" s="57"/>
      <c r="B174" s="6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2.75">
      <c r="A175" s="57"/>
      <c r="B175" s="6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2.75">
      <c r="A176" s="57"/>
      <c r="B176" s="6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2.75">
      <c r="A177" s="57"/>
      <c r="B177" s="6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2.75">
      <c r="A178" s="57"/>
      <c r="B178" s="6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2.75">
      <c r="A179" s="57"/>
      <c r="B179" s="6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2.75">
      <c r="A180" s="57"/>
      <c r="B180" s="6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2.75">
      <c r="A181" s="57"/>
      <c r="B181" s="6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2.75">
      <c r="A182" s="57"/>
      <c r="B182" s="6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2.75">
      <c r="A183" s="57"/>
      <c r="B183" s="6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2.75">
      <c r="A184" s="57"/>
      <c r="B184" s="6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2.75">
      <c r="A185" s="57"/>
      <c r="B185" s="6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2.75">
      <c r="A186" s="57"/>
      <c r="B186" s="6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2.75">
      <c r="A187" s="57"/>
      <c r="B187" s="6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2.75">
      <c r="A188" s="57"/>
      <c r="B188" s="6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2.75">
      <c r="A189" s="57"/>
      <c r="B189" s="6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2.75">
      <c r="A190" s="57"/>
      <c r="B190" s="6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2.75">
      <c r="A191" s="57"/>
      <c r="B191" s="6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2.75">
      <c r="A192" s="57"/>
      <c r="B192" s="6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2.75">
      <c r="A193" s="57"/>
      <c r="B193" s="6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2.75">
      <c r="A194" s="57"/>
      <c r="B194" s="6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2.75">
      <c r="A195" s="57"/>
      <c r="B195" s="6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2.75">
      <c r="A196" s="57"/>
      <c r="B196" s="6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2.75">
      <c r="A197" s="57"/>
      <c r="B197" s="6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2.75">
      <c r="A198" s="57"/>
      <c r="B198" s="6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2.75">
      <c r="A199" s="57"/>
      <c r="B199" s="6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2.75">
      <c r="A200" s="57"/>
      <c r="B200" s="6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2.75">
      <c r="A201" s="57"/>
      <c r="B201" s="6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2.75">
      <c r="A202" s="57"/>
      <c r="B202" s="6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2.75">
      <c r="A203" s="57"/>
      <c r="B203" s="6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2.75">
      <c r="A204" s="57"/>
      <c r="B204" s="6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2.75">
      <c r="A205" s="57"/>
      <c r="B205" s="6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2.75">
      <c r="A206" s="57"/>
      <c r="B206" s="6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2.75">
      <c r="A207" s="57"/>
      <c r="B207" s="6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2.75">
      <c r="A208" s="57"/>
      <c r="B208" s="6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2.75">
      <c r="A209" s="57"/>
      <c r="B209" s="6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2.75">
      <c r="A210" s="57"/>
      <c r="B210" s="6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2.75">
      <c r="A211" s="57"/>
      <c r="B211" s="6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2.75">
      <c r="A212" s="57"/>
      <c r="B212" s="6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2.75">
      <c r="A213" s="57"/>
      <c r="B213" s="6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2.75">
      <c r="A214" s="57"/>
      <c r="B214" s="6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2.75">
      <c r="A215" s="57"/>
      <c r="B215" s="6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2.75">
      <c r="A216" s="57"/>
      <c r="B216" s="6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2.75">
      <c r="A217" s="57"/>
      <c r="B217" s="6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2.75">
      <c r="A218" s="57"/>
      <c r="B218" s="6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2.75">
      <c r="A219" s="57"/>
      <c r="B219" s="6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2.75">
      <c r="A220" s="57"/>
      <c r="B220" s="6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2.75">
      <c r="A221" s="57"/>
      <c r="B221" s="6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12.75">
      <c r="A222" s="57"/>
      <c r="B222" s="6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12.75">
      <c r="A223" s="57"/>
      <c r="B223" s="6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12.75">
      <c r="A224" s="57"/>
      <c r="B224" s="6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ht="12.75">
      <c r="A225" s="57"/>
      <c r="B225" s="6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ht="12.75">
      <c r="A226" s="57"/>
      <c r="B226" s="6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ht="12.75">
      <c r="A227" s="57"/>
      <c r="B227" s="6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ht="12.75">
      <c r="A228" s="57"/>
      <c r="B228" s="6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ht="12.75">
      <c r="A229" s="57"/>
      <c r="B229" s="6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ht="12.75">
      <c r="A230" s="57"/>
      <c r="B230" s="6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ht="12.75">
      <c r="A231" s="57"/>
      <c r="B231" s="6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12.75">
      <c r="A232" s="57"/>
      <c r="B232" s="6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ht="12.75">
      <c r="A233" s="57"/>
      <c r="B233" s="6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ht="12.75">
      <c r="A234" s="57"/>
      <c r="B234" s="6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ht="12.75">
      <c r="A235" s="57"/>
      <c r="B235" s="6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ht="12.75">
      <c r="A236" s="57"/>
      <c r="B236" s="6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ht="12.75">
      <c r="A237" s="57"/>
      <c r="B237" s="6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ht="12.75">
      <c r="A238" s="57"/>
      <c r="B238" s="6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ht="12.75">
      <c r="A239" s="57"/>
      <c r="B239" s="6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ht="12.75">
      <c r="A240" s="57"/>
      <c r="B240" s="6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ht="12.75">
      <c r="A241" s="57"/>
      <c r="B241" s="6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ht="12.75">
      <c r="A242" s="57"/>
      <c r="B242" s="6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ht="12.75">
      <c r="A243" s="57"/>
      <c r="B243" s="6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ht="12.75">
      <c r="A244" s="57"/>
      <c r="B244" s="6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ht="12.75">
      <c r="A245" s="57"/>
      <c r="B245" s="6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ht="12.75">
      <c r="A246" s="57"/>
      <c r="B246" s="6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ht="12.75">
      <c r="A247" s="57"/>
      <c r="B247" s="6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ht="12.75">
      <c r="A248" s="57"/>
      <c r="B248" s="6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ht="12.75">
      <c r="A249" s="57"/>
      <c r="B249" s="6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ht="12.75">
      <c r="A250" s="57"/>
      <c r="B250" s="6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2.75">
      <c r="A251" s="57"/>
      <c r="B251" s="6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12.75">
      <c r="A252" s="57"/>
      <c r="B252" s="6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ht="12.75">
      <c r="A253" s="57"/>
      <c r="B253" s="6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ht="12.75">
      <c r="A254" s="57"/>
      <c r="B254" s="6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ht="12.75">
      <c r="A255" s="57"/>
      <c r="B255" s="6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ht="12.75">
      <c r="A256" s="57"/>
      <c r="B256" s="6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ht="12.75">
      <c r="A257" s="57"/>
      <c r="B257" s="6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ht="12.75">
      <c r="A258" s="57"/>
      <c r="B258" s="6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ht="12.75">
      <c r="A259" s="57"/>
      <c r="B259" s="6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ht="12.75">
      <c r="A260" s="57"/>
      <c r="B260" s="6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ht="12.75">
      <c r="A261" s="57"/>
      <c r="B261" s="6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ht="12.75">
      <c r="A262" s="57"/>
      <c r="B262" s="6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ht="12.75">
      <c r="A263" s="57"/>
      <c r="B263" s="6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ht="12.75">
      <c r="A264" s="57"/>
      <c r="B264" s="6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ht="12.75">
      <c r="A265" s="57"/>
      <c r="B265" s="6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ht="12.75">
      <c r="A266" s="57"/>
      <c r="B266" s="6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ht="12.75">
      <c r="A267" s="57"/>
      <c r="B267" s="6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ht="12.75">
      <c r="A268" s="57"/>
      <c r="B268" s="6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ht="12.75">
      <c r="A269" s="57"/>
      <c r="B269" s="6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ht="12.75">
      <c r="A270" s="57"/>
      <c r="B270" s="6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ht="12.75">
      <c r="A271" s="57"/>
      <c r="B271" s="6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ht="12.75">
      <c r="A272" s="57"/>
      <c r="B272" s="6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ht="12.75">
      <c r="A273" s="57"/>
      <c r="B273" s="6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ht="12.75">
      <c r="A274" s="57"/>
      <c r="B274" s="6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ht="12.75">
      <c r="A275" s="57"/>
      <c r="B275" s="6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ht="12.75">
      <c r="A276" s="57"/>
      <c r="B276" s="6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ht="12.75">
      <c r="A277" s="57"/>
      <c r="B277" s="6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ht="12.75">
      <c r="A278" s="57"/>
      <c r="B278" s="6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ht="12.75">
      <c r="A279" s="57"/>
      <c r="B279" s="6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ht="12.75">
      <c r="A280" s="57"/>
      <c r="B280" s="6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ht="12.75">
      <c r="A281" s="57"/>
      <c r="B281" s="6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ht="12.75">
      <c r="A282" s="57"/>
      <c r="B282" s="6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ht="12.75">
      <c r="A283" s="57"/>
      <c r="B283" s="6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ht="12.75">
      <c r="A284" s="57"/>
      <c r="B284" s="6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ht="12.75">
      <c r="A285" s="57"/>
      <c r="B285" s="6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ht="12.75">
      <c r="A286" s="57"/>
      <c r="B286" s="6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ht="12.75">
      <c r="A287" s="57"/>
      <c r="B287" s="6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ht="12.75">
      <c r="A288" s="57"/>
      <c r="B288" s="6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2.75">
      <c r="A289" s="57"/>
      <c r="B289" s="6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2.75">
      <c r="A290" s="57"/>
      <c r="B290" s="6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12.75">
      <c r="A291" s="57"/>
      <c r="B291" s="6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ht="12.75">
      <c r="A292" s="57"/>
      <c r="B292" s="6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ht="12.75">
      <c r="A293" s="57"/>
      <c r="B293" s="6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ht="12.75">
      <c r="A294" s="57"/>
      <c r="B294" s="6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ht="12.75">
      <c r="A295" s="57"/>
      <c r="B295" s="6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ht="12.75">
      <c r="A296" s="57"/>
      <c r="B296" s="6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ht="12.75">
      <c r="A297" s="57"/>
      <c r="B297" s="6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2.75">
      <c r="A298" s="57"/>
      <c r="B298" s="6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2.75">
      <c r="A299" s="57"/>
      <c r="B299" s="6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2.75">
      <c r="A300" s="57"/>
      <c r="B300" s="6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ht="12.75">
      <c r="A301" s="57"/>
      <c r="B301" s="6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ht="12.75">
      <c r="A302" s="57"/>
      <c r="B302" s="6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ht="12.75">
      <c r="A303" s="57"/>
      <c r="B303" s="6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ht="12.75">
      <c r="A304" s="57"/>
      <c r="B304" s="6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ht="12.75">
      <c r="A305" s="57"/>
      <c r="B305" s="6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2.75">
      <c r="A306" s="57"/>
      <c r="B306" s="6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2.75">
      <c r="A307" s="57"/>
      <c r="B307" s="6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ht="12.75">
      <c r="A308" s="57"/>
      <c r="B308" s="6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ht="12.75">
      <c r="A309" s="57"/>
      <c r="B309" s="6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ht="12.75">
      <c r="A310" s="57"/>
      <c r="B310" s="6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ht="12.75">
      <c r="A311" s="57"/>
      <c r="B311" s="6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ht="12.75">
      <c r="A312" s="57"/>
      <c r="B312" s="6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2.75">
      <c r="A313" s="57"/>
      <c r="B313" s="6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2.75">
      <c r="A314" s="57"/>
      <c r="B314" s="6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ht="12.75">
      <c r="A315" s="57"/>
      <c r="B315" s="6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ht="12.75">
      <c r="A316" s="57"/>
      <c r="B316" s="6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ht="12.75">
      <c r="A317" s="57"/>
      <c r="B317" s="6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ht="12.75">
      <c r="A318" s="57"/>
      <c r="B318" s="6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ht="12.75">
      <c r="A319" s="57"/>
      <c r="B319" s="6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2.75">
      <c r="A320" s="57"/>
      <c r="B320" s="6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2.75">
      <c r="A321" s="57"/>
      <c r="B321" s="6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ht="12.75">
      <c r="A322" s="57"/>
      <c r="B322" s="6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 ht="12.75">
      <c r="A323" s="57"/>
      <c r="B323" s="6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ht="12.75">
      <c r="A324" s="57"/>
      <c r="B324" s="6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ht="12.75">
      <c r="A325" s="57"/>
      <c r="B325" s="6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ht="12.75">
      <c r="A326" s="57"/>
      <c r="B326" s="6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 ht="12.75">
      <c r="A327" s="57"/>
      <c r="B327" s="6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ht="12.75">
      <c r="A328" s="57"/>
      <c r="B328" s="6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 ht="12.75">
      <c r="A329" s="57"/>
      <c r="B329" s="6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2.75">
      <c r="A330" s="57"/>
      <c r="B330" s="6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2.75">
      <c r="A331" s="57"/>
      <c r="B331" s="6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 ht="12.75">
      <c r="A332" s="57"/>
      <c r="B332" s="6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 ht="12.75">
      <c r="A333" s="57"/>
      <c r="B333" s="6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 ht="12.75">
      <c r="A334" s="57"/>
      <c r="B334" s="6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 ht="12.75">
      <c r="A335" s="57"/>
      <c r="B335" s="6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ht="12.75">
      <c r="A336" s="57"/>
      <c r="B336" s="6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 ht="12.75">
      <c r="A337" s="57"/>
      <c r="B337" s="6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 ht="12.75">
      <c r="A338" s="57"/>
      <c r="B338" s="6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2.75">
      <c r="A339" s="57"/>
      <c r="B339" s="6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2.75">
      <c r="A340" s="57"/>
      <c r="B340" s="6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.75">
      <c r="A341" s="57"/>
      <c r="B341" s="6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2.75">
      <c r="A342" s="57"/>
      <c r="B342" s="6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:21" ht="12.75">
      <c r="A343" s="57"/>
      <c r="B343" s="6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 ht="12.75">
      <c r="A344" s="57"/>
      <c r="B344" s="6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:21" ht="12.75">
      <c r="A345" s="57"/>
      <c r="B345" s="6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 ht="12.75">
      <c r="A346" s="57"/>
      <c r="B346" s="6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:21" ht="12.75">
      <c r="A347" s="57"/>
      <c r="B347" s="6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:21" ht="12.75">
      <c r="A348" s="57"/>
      <c r="B348" s="6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:21" ht="12.75">
      <c r="A349" s="57"/>
      <c r="B349" s="6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1:21" ht="12.75">
      <c r="A350" s="57"/>
      <c r="B350" s="6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1:21" ht="12.75">
      <c r="A351" s="57"/>
      <c r="B351" s="6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:21" ht="12.75">
      <c r="A352" s="57"/>
      <c r="B352" s="6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1:21" ht="12.75">
      <c r="A353" s="57"/>
      <c r="B353" s="6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1:21" ht="12.75">
      <c r="A354" s="57"/>
      <c r="B354" s="6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.75">
      <c r="A355" s="57"/>
      <c r="B355" s="6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2.75">
      <c r="A356" s="57"/>
      <c r="B356" s="6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1:21" ht="12.75">
      <c r="A357" s="57"/>
      <c r="B357" s="6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:21" ht="12.75">
      <c r="A358" s="57"/>
      <c r="B358" s="6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1:21" ht="12.75">
      <c r="A359" s="57"/>
      <c r="B359" s="6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:21" ht="12.75">
      <c r="A360" s="57"/>
      <c r="B360" s="6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1:21" ht="12.75">
      <c r="A361" s="57"/>
      <c r="B361" s="6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:21" ht="12.75">
      <c r="A362" s="57"/>
      <c r="B362" s="6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1:21" ht="12.75">
      <c r="A363" s="57"/>
      <c r="B363" s="6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:21" ht="12.75">
      <c r="A364" s="57"/>
      <c r="B364" s="6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1:21" ht="12.75">
      <c r="A365" s="57"/>
      <c r="B365" s="6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1:21" ht="12.75">
      <c r="A366" s="57"/>
      <c r="B366" s="6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:21" ht="12.75">
      <c r="A367" s="57"/>
      <c r="B367" s="6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 ht="12.75">
      <c r="A368" s="57"/>
      <c r="B368" s="6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:21" ht="12.75">
      <c r="A369" s="57"/>
      <c r="B369" s="6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:21" ht="12.75">
      <c r="A370" s="57"/>
      <c r="B370" s="6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:21" ht="12.75">
      <c r="A371" s="57"/>
      <c r="B371" s="6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:21" ht="12.75">
      <c r="A372" s="57"/>
      <c r="B372" s="6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:21" ht="12.75">
      <c r="A373" s="57"/>
      <c r="B373" s="6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:21" ht="12.75">
      <c r="A374" s="57"/>
      <c r="B374" s="6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1:21" ht="12.75">
      <c r="A375" s="57"/>
      <c r="B375" s="6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:21" ht="12.75">
      <c r="A376" s="57"/>
      <c r="B376" s="6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1:21" ht="12.75">
      <c r="A377" s="57"/>
      <c r="B377" s="6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1:21" ht="12.75">
      <c r="A378" s="57"/>
      <c r="B378" s="6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1:21" ht="12.75">
      <c r="A379" s="57"/>
      <c r="B379" s="6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:21" ht="12.75">
      <c r="A380" s="57"/>
      <c r="B380" s="6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1:21" ht="12.75">
      <c r="A381" s="57"/>
      <c r="B381" s="6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:21" ht="12.75">
      <c r="A382" s="57"/>
      <c r="B382" s="6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1:21" ht="12.75">
      <c r="A383" s="57"/>
      <c r="B383" s="6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:21" ht="12.75">
      <c r="A384" s="57"/>
      <c r="B384" s="6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:21" ht="12.75">
      <c r="A385" s="57"/>
      <c r="B385" s="6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1:21" ht="12.75">
      <c r="A386" s="57"/>
      <c r="B386" s="6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1:21" ht="12.75">
      <c r="A387" s="57"/>
      <c r="B387" s="6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:21" ht="12.75">
      <c r="A388" s="57"/>
      <c r="B388" s="6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1:21" ht="12.75">
      <c r="A389" s="57"/>
      <c r="B389" s="6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1:21" ht="12.75">
      <c r="A390" s="57"/>
      <c r="B390" s="6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1:21" ht="12.75">
      <c r="A391" s="57"/>
      <c r="B391" s="6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:21" ht="12.75">
      <c r="A392" s="57"/>
      <c r="B392" s="6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1:21" ht="12.75">
      <c r="A393" s="57"/>
      <c r="B393" s="6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:21" ht="12.75">
      <c r="A394" s="57"/>
      <c r="B394" s="6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1:21" ht="12.75">
      <c r="A395" s="57"/>
      <c r="B395" s="6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:21" ht="12.75">
      <c r="A396" s="57"/>
      <c r="B396" s="6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1:21" ht="12.75">
      <c r="A397" s="57"/>
      <c r="B397" s="6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1:21" ht="12.75">
      <c r="A398" s="57"/>
      <c r="B398" s="6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1:21" ht="12.75">
      <c r="A399" s="57"/>
      <c r="B399" s="6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:21" ht="12.75">
      <c r="A400" s="57"/>
      <c r="B400" s="6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:21" ht="12.75">
      <c r="A401" s="57"/>
      <c r="B401" s="6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:21" ht="12.75">
      <c r="A402" s="57"/>
      <c r="B402" s="6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:21" ht="12.75">
      <c r="A403" s="57"/>
      <c r="B403" s="6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 ht="12.75">
      <c r="A404" s="57"/>
      <c r="B404" s="6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1:21" ht="12.75">
      <c r="A405" s="57"/>
      <c r="B405" s="6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:21" ht="12.75">
      <c r="A406" s="57"/>
      <c r="B406" s="6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1:21" ht="12.75">
      <c r="A407" s="57"/>
      <c r="B407" s="6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1:21" ht="12.75">
      <c r="A408" s="57"/>
      <c r="B408" s="6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1:21" ht="12.75">
      <c r="A409" s="57"/>
      <c r="B409" s="6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1:21" ht="12.75">
      <c r="A410" s="57"/>
      <c r="B410" s="6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1:21" ht="12.75">
      <c r="A411" s="57"/>
      <c r="B411" s="6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:21" ht="12.75">
      <c r="A412" s="57"/>
      <c r="B412" s="6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1:21" ht="12.75">
      <c r="A413" s="57"/>
      <c r="B413" s="6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1:21" ht="12.75">
      <c r="A414" s="57"/>
      <c r="B414" s="6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1:21" ht="12.75">
      <c r="A415" s="57"/>
      <c r="B415" s="6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:21" ht="12.75">
      <c r="A416" s="57"/>
      <c r="B416" s="6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</sheetData>
  <sheetProtection/>
  <mergeCells count="1">
    <mergeCell ref="A1:V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fitToHeight="1" fitToWidth="1" horizontalDpi="300" verticalDpi="300" orientation="landscape" paperSize="9" scale="5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</cp:lastModifiedBy>
  <cp:lastPrinted>2022-10-06T07:09:48Z</cp:lastPrinted>
  <dcterms:created xsi:type="dcterms:W3CDTF">2013-09-11T11:00:21Z</dcterms:created>
  <dcterms:modified xsi:type="dcterms:W3CDTF">2022-10-06T07:15:32Z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